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daniel_alder_pnnl_gov/Documents/Documents/HyARC/.FY24 - to upload/International HFC/"/>
    </mc:Choice>
  </mc:AlternateContent>
  <xr:revisionPtr revIDLastSave="360" documentId="8_{592D19DE-62E8-4DFC-8076-3B9EDA69984C}" xr6:coauthVersionLast="47" xr6:coauthVersionMax="47" xr10:uidLastSave="{85EA241B-E4E1-4DDA-B81E-C4480EC9358A}"/>
  <bookViews>
    <workbookView xWindow="-120" yWindow="-120" windowWidth="29040" windowHeight="15720" tabRatio="719" activeTab="1" xr2:uid="{00000000-000D-0000-FFFF-FFFF00000000}"/>
  </bookViews>
  <sheets>
    <sheet name="Introduction" sheetId="3" r:id="rId1"/>
    <sheet name="Continent, Country, City" sheetId="1" r:id="rId2"/>
    <sheet name="World" sheetId="5" state="hidden" r:id="rId3"/>
  </sheets>
  <definedNames>
    <definedName name="_xlnm._FilterDatabase" localSheetId="1" hidden="1">'Continent, Country, City'!$A$3:$H$67</definedName>
    <definedName name="_xlnm._FilterDatabase" localSheetId="2" hidden="1">World!$A$3:$R$26</definedName>
    <definedName name="_xlnm.Print_Area" localSheetId="0">Introduction!$A$1:$J$17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B13" i="3"/>
  <c r="B2" i="1"/>
  <c r="B12" i="3"/>
  <c r="B10" i="3" l="1"/>
  <c r="H2" i="5" l="1"/>
  <c r="C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Daryl Brown</author>
  </authors>
  <commentList>
    <comment ref="M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28 in Korea, 100 in US and Canada, 80 in Europe.</t>
        </r>
      </text>
    </comment>
    <comment ref="M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Daimler's fuel cell fleet is "greater than 300" per 2014 annual report.  This includes buses and R&amp;D vehicles in addition to 200 unit B-class F-cell car.</t>
        </r>
      </text>
    </comment>
  </commentList>
</comments>
</file>

<file path=xl/sharedStrings.xml><?xml version="1.0" encoding="utf-8"?>
<sst xmlns="http://schemas.openxmlformats.org/spreadsheetml/2006/main" count="847" uniqueCount="204">
  <si>
    <t>Vehicle</t>
  </si>
  <si>
    <t>Vehicle Type</t>
  </si>
  <si>
    <t>n/a</t>
  </si>
  <si>
    <t>active</t>
  </si>
  <si>
    <t>fuel cell</t>
  </si>
  <si>
    <t>Mercedes-Benz B-Class F-Cell</t>
  </si>
  <si>
    <t>Introduction</t>
  </si>
  <si>
    <t>About:</t>
  </si>
  <si>
    <t>Last Updated:</t>
  </si>
  <si>
    <t>Summary:</t>
  </si>
  <si>
    <t>Contact:</t>
  </si>
  <si>
    <t>Sources</t>
  </si>
  <si>
    <t>Conversion Technology</t>
  </si>
  <si>
    <t>Operator</t>
  </si>
  <si>
    <t>Status</t>
  </si>
  <si>
    <t>Other Participation</t>
  </si>
  <si>
    <t>To comment, provide updates, report corrections, or ask questions about the information in this spreadsheet, please contact us using this contact form.</t>
  </si>
  <si>
    <t>Last Reviewed</t>
  </si>
  <si>
    <t>passenger vehicle</t>
  </si>
  <si>
    <t>Active Vehicles  =</t>
  </si>
  <si>
    <t>Planned Vehicles =</t>
  </si>
  <si>
    <t>Start     Date</t>
  </si>
  <si>
    <t>End      Date</t>
  </si>
  <si>
    <t>Fleet     Size</t>
  </si>
  <si>
    <t>Country</t>
  </si>
  <si>
    <t>City/Town</t>
  </si>
  <si>
    <t>Continent</t>
  </si>
  <si>
    <t>Notes</t>
  </si>
  <si>
    <t>Europe</t>
  </si>
  <si>
    <t>Van Hool</t>
  </si>
  <si>
    <t>bus</t>
  </si>
  <si>
    <t>Canada</t>
  </si>
  <si>
    <t>North America</t>
  </si>
  <si>
    <t>unknown</t>
  </si>
  <si>
    <t xml:space="preserve">Hyundai-Kia </t>
  </si>
  <si>
    <t>England</t>
  </si>
  <si>
    <t>Germany</t>
  </si>
  <si>
    <t>France</t>
  </si>
  <si>
    <t>Belgium</t>
  </si>
  <si>
    <t>Italy</t>
  </si>
  <si>
    <t>Netherlands</t>
  </si>
  <si>
    <t>Denmark</t>
  </si>
  <si>
    <t>Sweden</t>
  </si>
  <si>
    <t>Norway</t>
  </si>
  <si>
    <t>South Korea</t>
  </si>
  <si>
    <t>Japan</t>
  </si>
  <si>
    <t>London</t>
  </si>
  <si>
    <t>Hyundai ix35 Tucson FCEV</t>
  </si>
  <si>
    <t>Ballard Power Systems</t>
  </si>
  <si>
    <t>planned</t>
  </si>
  <si>
    <t>Transit for London (TfL)</t>
  </si>
  <si>
    <t xml:space="preserve">E3Motion </t>
  </si>
  <si>
    <t>Australia</t>
  </si>
  <si>
    <t>Switzerland</t>
  </si>
  <si>
    <t>3/13/15: 10 total buses to run RV1 route through 2020</t>
  </si>
  <si>
    <t>Manufacturer
(Fuel Cell)</t>
  </si>
  <si>
    <t>Manufacturer
(Vehicle)</t>
  </si>
  <si>
    <t>CHIC Presentation of emerging conclusions, February 2015
http://gofuelcellbus.com/uploads/Madden_reduced.pdf
http://www.streetinsider.com/Corporate+News/Ballard+Power+(BLDP)+Wins+EU+Funding+For+21+Fuel+Cell+Buses/10203464.html</t>
  </si>
  <si>
    <t>Cherbourg</t>
  </si>
  <si>
    <t>Flanders</t>
  </si>
  <si>
    <t>Rome</t>
  </si>
  <si>
    <t>Rotterdam</t>
  </si>
  <si>
    <t>South Holland</t>
  </si>
  <si>
    <t>CHIC Presentation of emerging conclusions, February 2015
http://gofuelcellbus.com/uploads/Madden_reduced.pdf
http://www.london-se1.co.uk/news/view/8121</t>
  </si>
  <si>
    <t>Project(s)</t>
  </si>
  <si>
    <t>High V.LO-City</t>
  </si>
  <si>
    <t>Antwerp</t>
  </si>
  <si>
    <t>San Remo</t>
  </si>
  <si>
    <t>FCH-JU</t>
  </si>
  <si>
    <t>Asia</t>
  </si>
  <si>
    <t>All</t>
  </si>
  <si>
    <t>Mercedes-Benz</t>
  </si>
  <si>
    <r>
      <t>Hydrogen Analysis Resource Center:</t>
    </r>
    <r>
      <rPr>
        <b/>
        <i/>
        <sz val="12"/>
        <rFont val="Arial"/>
        <family val="2"/>
      </rPr>
      <t xml:space="preserve"> International Hydrogen Vehicles</t>
    </r>
  </si>
  <si>
    <t>China</t>
  </si>
  <si>
    <t>http://wardsauto.com/asia-pacific/hyundai-cuts-price-tucson-fcv-43-south-korea; February 2015</t>
  </si>
  <si>
    <t>South America</t>
  </si>
  <si>
    <t>Brazil</t>
  </si>
  <si>
    <t>India</t>
  </si>
  <si>
    <t>Finland</t>
  </si>
  <si>
    <t>Latvia</t>
  </si>
  <si>
    <t>http://www.h2gurus.com/mercedes-benz-b-class-f-cell-its-a-model-in-transition/ April 2015</t>
  </si>
  <si>
    <t>Mercedes Benz Annual Report 2014</t>
  </si>
  <si>
    <t>Last Reviewed by</t>
  </si>
  <si>
    <t>POC Name</t>
  </si>
  <si>
    <t>POC Org</t>
  </si>
  <si>
    <t>POC email</t>
  </si>
  <si>
    <t>POC phone</t>
  </si>
  <si>
    <t>POC other</t>
  </si>
  <si>
    <t>Hydrogen Supply Utilization Technology (HySUT)</t>
  </si>
  <si>
    <t>Tetsufumi Ikeda</t>
  </si>
  <si>
    <t>te-ikeda@hysut.or.jp</t>
  </si>
  <si>
    <t>Eric Barker</t>
  </si>
  <si>
    <t>Industry Canada</t>
  </si>
  <si>
    <t>eric.barker@canada.ca</t>
  </si>
  <si>
    <t>Costa Rica</t>
  </si>
  <si>
    <t>Iceland</t>
  </si>
  <si>
    <t>Portugal</t>
  </si>
  <si>
    <t>New Zealand</t>
  </si>
  <si>
    <t>Nationwide total</t>
  </si>
  <si>
    <t>Spain</t>
  </si>
  <si>
    <t>Austria</t>
  </si>
  <si>
    <t>Luxembourg</t>
  </si>
  <si>
    <t>https://www.rnz.co.nz/news/national/437422/new-zealand-s-first-hydrogen-bus-to-run-howick-to-britomart</t>
  </si>
  <si>
    <t>heavy duty trucks</t>
  </si>
  <si>
    <t>medium duty truck</t>
  </si>
  <si>
    <t>heavy duty truck</t>
  </si>
  <si>
    <t>buses</t>
  </si>
  <si>
    <t>United Kingdom</t>
  </si>
  <si>
    <t>Czech Republic</t>
  </si>
  <si>
    <t>Poland</t>
  </si>
  <si>
    <t>Slovakia</t>
  </si>
  <si>
    <t>9/30/22 update - keep entry even though not in IEA document. New active entry added per 3/1/21 source article</t>
  </si>
  <si>
    <t>This spreadsheet provides characteristics of hydrogen vehicles currently operating outside of the United States.  Over-the-road vehicles are the intended scope of this census; other types of hydrogen vehicles (e.g., fork lifts and boats) have been purposely excluded.  Updates are released annually.</t>
  </si>
  <si>
    <t>total active vehicles - including:</t>
  </si>
  <si>
    <t>passenger vehicles</t>
  </si>
  <si>
    <t>medium duty trucks and vans</t>
  </si>
  <si>
    <t>Danny Alder</t>
  </si>
  <si>
    <t>Bulgaria</t>
  </si>
  <si>
    <t>Estonia</t>
  </si>
  <si>
    <t>Lithuania</t>
  </si>
  <si>
    <t>Update Notes</t>
  </si>
  <si>
    <t>08/15/2024</t>
  </si>
  <si>
    <t>https://www.ieafuelcell.com/fileadmin/publications/2023/2023_Deployment_of_Fuel_Cell_Vehicles_and_Hydrogen_Refueling_Station.pdf; 08/15/2024</t>
  </si>
  <si>
    <t>Updated fleet size from 4150 to 5410 since 09/30/2022</t>
  </si>
  <si>
    <t xml:space="preserve">Updated from 4150 to 5410 per IEA website 08/15/2024. IEA report used for 2022 update. Updated to 3644 to reflect balance of 4297 as listed per China IPHE 7/2020 member statement and 2020 AIA AFCTCP report at EOY 2019.  Updated to 137 to reflect 270 listed per China IPHE 4/2019 member statement; see also 11/8/19 article referencing '4,000 buses and trucks' (https://www.freightwaves.com/news/ballard-power). . New active entry added per China IPHE 12/2018 member statement; types and locations unknown; 200 listed, so total here reflects balance of other entries. </t>
  </si>
  <si>
    <t>Updated fleet size from 796 to 3252 since 09/30/2022</t>
  </si>
  <si>
    <t>Updated from 796 to 3252 per IEA website 08/15/2024. New entry added for 2022 update.</t>
  </si>
  <si>
    <t>Updated fleet size from 3525 to 3790 since 09/30/2022</t>
  </si>
  <si>
    <t xml:space="preserve">Updated from 3525 to 3790 per IEA website 08/15/2024. IEA report used for 2022 update. New entry added; listing 1807 total 2020 IEA AFCTCP report, 9/30/20; included Ballard trucks with this total.  </t>
  </si>
  <si>
    <t>Updated fleet size from 816 to 1052 since 09/30/2022</t>
  </si>
  <si>
    <t>Updated from 816 to 1052 per IEA website 08/15/2024. IEA report used for 2022 update. IPHE: '9287 total Cars, Trucks and Buses'; display IEA 2021 totals for buses and trucks, balance of 816 here as a Passenger estimate for 2022 update.</t>
  </si>
  <si>
    <t>No change in fleet size since 09/30/2022</t>
  </si>
  <si>
    <t>Confirmed via IEA website, number did not change 08/15/2024. New entry for total only per IEA 2022 document.</t>
  </si>
  <si>
    <t>Updated fleet size from 120 to 124 since 09/30/2022</t>
  </si>
  <si>
    <t>Updated from 120 to 124 per IEA website 08/15/2024. Updated from 104 to 120 per 4/22 iphe update.  Updated from 22 to 104 per 7/21 iphe update.  Total remains unchanged per 7/20 iphe update.  3/2/20:  gasworld articale indicated 33 FCEV buses in service at end of last FY; 45 to be in place this FY.  Updated 12/31/19 per October 2019 IPHE Member Statement.  Updated per April 2019 IPHE Country Update.  New active entry added per May 2018 IPHE Country Update; will need to get details for future documentation.</t>
  </si>
  <si>
    <t>Updated fleet size from 7418 to 7619 since 09/30/2022</t>
  </si>
  <si>
    <t>Updated from 7418 to 7619 per IEA website 08/15/2024. Combined Honda Clarity and Toyota Mirai entry for 2022 update. Updated totals from 263 to 274 per report from 9/16/21 Tetsufumi Ikeda email; totals as of July 31, 2021.   Updated entry per report from 10/7/20 Tetsufumi Ikeda email; totals as of Aug 31, 2020.   Updated entry per report from 8/26/19 Tetsufumi Ikeda email; totals as of March 31, 2019.   Updated from planned to active per figure quoted from 3/15/17 Tetsufumi Ikeda email, as of January, 31, 2017.   New planned entry added 3/11/16, per Honda press release indicating sales beginning in Japan; expect 200 units; sales in Europe &amp; US by end of yr.</t>
  </si>
  <si>
    <t>Updated fleet size from 190 to 281 since 09/30/2022</t>
  </si>
  <si>
    <t>Updated from 190 to 281 per IEA website 08/15/2024. Updated from 108 to 190 per 9/29/22 Gitae Park email. Updated from 12 to 108 per 9/30/21 Yeabin Lee email. New entry added per 9/24/20 Yeabin Lee email to report total of 16 FCBs in Korea.</t>
  </si>
  <si>
    <t>Confirmed via IEA website, number did not change 08/15/2024. New entry added for 2022 update.</t>
  </si>
  <si>
    <t>Updated fleet size from 25375 to 29337 since 09/30/2022</t>
  </si>
  <si>
    <t xml:space="preserve">Updated from 25375 to 29337 per IEA website 08/15/2024. Updated total from 8594 to 16,098 registered vehicles as of August per 9/30/21 Yeabin Lee email; note - model totals unavailble, so assume all are Nexo. Updated total from 2468 to 8594 per 9/24/20 Yeabin Lee email; note - model totals unavailble, so assume all of the balance is Nexo. 3/2/20 note:  https://en.yna.co.kr/view/AEN20200113001300320 indicates 'above 5,000 units in 2019 compared to 900 in 2018.  12/31/19 note:  IPHE 10/2019 member statement refers to 3,216 total vehicles, but without breakdown, so sticking with existing totals from 8/28/19  Lee email; Updated from 1494 to 2468 to reflect total of 2769 as of July 2019; subtracted Tuscon 6/25/18 total; assumed balance was all NEXO.  Note:  cnet 9/17/19 article says 5,500 sales (https://www.cnet.com/roadshow/news/hyundai-fuel-cell-hydrogen-sales-growth/).  Updated from 251 to 1494, per 5/21/19 greencarcongress.com article indicating 727 sold 2018, 767 to date 2019.  Updated from 179 to 251 as of 8/18 per 9/26/18 source article.  New active entry added  per 7/29/18 source article. </t>
  </si>
  <si>
    <t>No new info since 09/30/2022</t>
  </si>
  <si>
    <t>European Alternative Fuels Observatory: https://alternative-fuels-observatory.ec.europa.eu/; 08/15/2024</t>
  </si>
  <si>
    <t>Updated fleet size from 55 to 67 since 09/30/2022</t>
  </si>
  <si>
    <t>Updated from 55 to 67 per EAFO website 08/15/2024. New entry for total only per EAFO website 9/30/22.</t>
  </si>
  <si>
    <t>Confirmed via EAFO website, number did not change 08/15/2024. New entry for total only per EAFO website 9/30/22.</t>
  </si>
  <si>
    <t>Updated fleet size from 97 to 109 since 09/30/2022</t>
  </si>
  <si>
    <t>Updated from 97 to 109 per EAFO website 08/15/2024. New entry for total only per EAFO website 9/30/22.</t>
  </si>
  <si>
    <t>New entry</t>
  </si>
  <si>
    <t>New entry for total only per EAFO website 08/15/2024.</t>
  </si>
  <si>
    <t>Updated fleet size from 9 to 28 since 09/30/2022</t>
  </si>
  <si>
    <t>Updated from 9 to 28 per EAFO website 08/15/2024. New entry for total only per EAFO website 9/30/22.</t>
  </si>
  <si>
    <t>Updated fleet size from 229 to 232 since 09/30/2022</t>
  </si>
  <si>
    <t>Updated from 229 to 232 per EAFO website 08/15/2024. New entry for total only per EAFO website 9/30/22.</t>
  </si>
  <si>
    <t>Confirmed via EAFO website, number did not change 08/15/2024. New entry for total only per IEA 2022 document.</t>
  </si>
  <si>
    <t>Updated fleet size from 396 to 1001 since 09/30/2022</t>
  </si>
  <si>
    <t>Updated from 396 to 1001 per EAFO website 08/15/2024. New entry for total only per EAFO website 9/30/22.</t>
  </si>
  <si>
    <t>Updated fleet size from 92 to 178 since 09/30/2022</t>
  </si>
  <si>
    <t>Updated from 92 to 178 per EAFO website 08/15/2024. New entry for total only per EAFO website 9/30/22.</t>
  </si>
  <si>
    <t>Updated fleet size from 1240 to 2171 since 09/30/2022</t>
  </si>
  <si>
    <t>Updated from 1240 to 2171 per EAFO website 08/15/2024. New entry for total only per EAFO website 9/30/22.</t>
  </si>
  <si>
    <t>Updated fleet size from 27 to 28 since 09/30/2022</t>
  </si>
  <si>
    <t>Updated from 27 to 28 per EAFO website 08/15/2024. New entry for total only per EAFO website 9/30/22.</t>
  </si>
  <si>
    <t>Updated fleet size from 45 to 58 since 09/30/2022</t>
  </si>
  <si>
    <t>Updated from 45 to 58 per EAFO website 08/15/2024. New entry for total only per EAFO website 9/30/22.</t>
  </si>
  <si>
    <t>Updated fleet size from 10 to 22 since 09/30/2022</t>
  </si>
  <si>
    <t>Updated from 10 to 22 per EAFO website 08/15/2024. New entry for total only per EAFO website 9/30/22.</t>
  </si>
  <si>
    <t>Updated fleet size from 3 to 5 since 09/30/2022</t>
  </si>
  <si>
    <t>Updated from 3 to 5 per EAFO website 08/15/2024. New entry for total only per EAFO website 9/30/22.</t>
  </si>
  <si>
    <t>Updated fleet size from 54 to 64 since 09/30/2022</t>
  </si>
  <si>
    <t>Updated from 54 to 64 per EAFO website 08/15/2024. New entry for total only per EAFO website 9/30/22.</t>
  </si>
  <si>
    <t>Updated fleet size from 15 to 35 since 09/30/2022</t>
  </si>
  <si>
    <t>Updated from 15 to 35 per EAFO website 08/15/2024. New entry for total only per EAFO website 9/30/22.</t>
  </si>
  <si>
    <t>Updated fleet size from 14 to 13 since 09/30/2022</t>
  </si>
  <si>
    <t>Updated from 14 to 13 per EAFO website 08/15/2024. New entry for total only per EAFO website 9/30/22.</t>
  </si>
  <si>
    <t>Updated fleet size from 505 to 615 since 09/30/2022</t>
  </si>
  <si>
    <t>Updated from 505 to 615 per EAFO website 08/15/2024. New entry for total only per EAFO website 9/30/22.</t>
  </si>
  <si>
    <t>Updated fleet size from 10 to 53 since 09/30/2022</t>
  </si>
  <si>
    <t>Updated from 10 to 53 per EAFO website 08/15/2024. New entry for total only per EAFO website 9/30/22.</t>
  </si>
  <si>
    <t>Updated fleet size from 5 to 41 since 09/30/2022</t>
  </si>
  <si>
    <t>Updated from 5 to 41 per EAFO website 08/15/2024. New entry for total only per EAFO website 9/30/22.</t>
  </si>
  <si>
    <t>Updated fleet size from 234 to 257 since 09/30/2022</t>
  </si>
  <si>
    <t>Updated from 234 to 257 per EAFO website 08/15/2024. New entry for total only per EAFO website 9/30/22.</t>
  </si>
  <si>
    <t>Updated fleet size from 111 to 166 since 09/30/2022</t>
  </si>
  <si>
    <t>Updated from 111 to 166 per EAFO website 08/15/2024. New entry for total only per EAFO website 9/30/22.</t>
  </si>
  <si>
    <t>Updated fleet size from 3 to 4 since 09/30/2022</t>
  </si>
  <si>
    <t>Updated from 3 to 4 per EAFO website 08/15/2024. New entry for total only per EAFO website 9/30/22.</t>
  </si>
  <si>
    <t>Updated fleet size from 22 to 118 since 09/30/2022</t>
  </si>
  <si>
    <t>Updated from 22 to 118 per EAFO website 08/15/2024. New entry for total only per EAFO website 9/30/22.</t>
  </si>
  <si>
    <t>Updated fleet size from 65 to 46 since 09/30/2022</t>
  </si>
  <si>
    <t>Updated from 65 to 46 per EAFO website 08/15/2024. New entry for total only per EAFO website 9/30/22.</t>
  </si>
  <si>
    <t>Updated fleet size from 80 to 57 since 09/30/2022</t>
  </si>
  <si>
    <t>Updated from 80 to 57 per EAFO website 08/15/2024. New entry for total only per EAFO website 9/30/22.</t>
  </si>
  <si>
    <t>Updated fleet size from 218 to 289 since 09/30/2022</t>
  </si>
  <si>
    <t>Updated from 218 to 289 per EAFO website 08/15/2024. New entry for total only per EAFO website 9/30/22.</t>
  </si>
  <si>
    <t>Updated fleet size from 33 to 98 since 09/30/2022</t>
  </si>
  <si>
    <t>Updated from 33 to 98 per EAFO website 08/15/2024. New entry for total only per EAFO website 9/30/22.</t>
  </si>
  <si>
    <t>Updated fleet size from 241 to 270 since 09/30/2022</t>
  </si>
  <si>
    <t>Updated from 241 to 270 per EAFO website 08/15/2024. New entry for total only per EAFO website 9/30/22.</t>
  </si>
  <si>
    <t>Updated fleet size from 1 to 10 since 09/30/2022</t>
  </si>
  <si>
    <t xml:space="preserve">Updated from 1 to 10 per IEA website 08/15/2024. New active entry per 3/16/17 Eric Barker email and http://www.iphe.net/docs/Meetings/SC26/26-SC-Statement-Canada.pdf.  </t>
  </si>
  <si>
    <t>Updated fleet size from 251 to 303 since 09/30/2022</t>
  </si>
  <si>
    <t>Updated from 251 to 303 per IEA website 08/15/2024. New entry for total only per IEA 2022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</si>
</sst>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0" fillId="0" borderId="0" xfId="0"/>
    <xf numFmtId="0" fontId="6" fillId="0" borderId="2" xfId="0" applyFont="1" applyBorder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24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22" xfId="0" applyFill="1" applyBorder="1" applyAlignment="1">
      <alignment horizontal="left" wrapText="1"/>
    </xf>
    <xf numFmtId="0" fontId="7" fillId="0" borderId="27" xfId="7" applyFont="1" applyFill="1" applyBorder="1" applyAlignment="1">
      <alignment horizontal="right" vertical="center" wrapText="1"/>
    </xf>
    <xf numFmtId="0" fontId="0" fillId="0" borderId="12" xfId="7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wrapText="1"/>
    </xf>
    <xf numFmtId="0" fontId="0" fillId="0" borderId="22" xfId="0" applyFill="1" applyBorder="1" applyAlignment="1">
      <alignment horizontal="left"/>
    </xf>
    <xf numFmtId="1" fontId="0" fillId="0" borderId="22" xfId="0" applyNumberFormat="1" applyFont="1" applyFill="1" applyBorder="1" applyAlignment="1">
      <alignment horizontal="left"/>
    </xf>
    <xf numFmtId="49" fontId="0" fillId="0" borderId="22" xfId="0" applyNumberFormat="1" applyFill="1" applyBorder="1" applyAlignment="1">
      <alignment horizontal="left"/>
    </xf>
    <xf numFmtId="0" fontId="7" fillId="0" borderId="12" xfId="7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left" wrapText="1"/>
    </xf>
    <xf numFmtId="14" fontId="0" fillId="0" borderId="11" xfId="0" applyNumberFormat="1" applyFill="1" applyBorder="1" applyAlignment="1">
      <alignment horizontal="left" wrapText="1"/>
    </xf>
    <xf numFmtId="0" fontId="6" fillId="0" borderId="1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 wrapText="1"/>
    </xf>
    <xf numFmtId="0" fontId="0" fillId="0" borderId="12" xfId="0" applyFont="1" applyFill="1" applyBorder="1" applyAlignment="1">
      <alignment horizontal="left" vertical="center" wrapText="1"/>
    </xf>
    <xf numFmtId="0" fontId="1" fillId="0" borderId="11" xfId="1" applyFont="1" applyFill="1" applyBorder="1" applyAlignment="1" applyProtection="1">
      <alignment horizontal="left" vertical="top" wrapText="1"/>
    </xf>
    <xf numFmtId="0" fontId="1" fillId="0" borderId="12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12" xfId="0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top" wrapText="1"/>
    </xf>
    <xf numFmtId="14" fontId="0" fillId="0" borderId="25" xfId="0" applyNumberForma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 wrapText="1"/>
    </xf>
    <xf numFmtId="0" fontId="5" fillId="0" borderId="0" xfId="1" applyFill="1" applyBorder="1" applyAlignment="1" applyProtection="1">
      <alignment horizontal="left" vertical="top" wrapText="1"/>
    </xf>
    <xf numFmtId="0" fontId="5" fillId="0" borderId="11" xfId="1" applyFill="1" applyBorder="1" applyAlignment="1" applyProtection="1">
      <alignment horizontal="left" vertical="top" wrapText="1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Alignment="1"/>
    <xf numFmtId="0" fontId="1" fillId="0" borderId="0" xfId="0" applyFont="1" applyFill="1" applyAlignment="1">
      <alignment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7" fillId="0" borderId="2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7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left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vertical="center" wrapText="1"/>
    </xf>
    <xf numFmtId="0" fontId="7" fillId="0" borderId="27" xfId="7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vertical="top"/>
    </xf>
    <xf numFmtId="0" fontId="3" fillId="0" borderId="0" xfId="7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4" borderId="4" xfId="7" applyFont="1" applyFill="1" applyBorder="1" applyAlignment="1">
      <alignment horizontal="center" vertical="center" wrapText="1"/>
    </xf>
    <xf numFmtId="0" fontId="3" fillId="4" borderId="5" xfId="7" applyFont="1" applyFill="1" applyBorder="1" applyAlignment="1">
      <alignment horizontal="center" vertical="center" wrapText="1"/>
    </xf>
    <xf numFmtId="0" fontId="3" fillId="4" borderId="6" xfId="7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1" xfId="1" applyBorder="1" applyAlignment="1" applyProtection="1">
      <alignment wrapText="1"/>
    </xf>
    <xf numFmtId="0" fontId="5" fillId="0" borderId="12" xfId="1" applyBorder="1" applyAlignment="1" applyProtection="1">
      <alignment wrapText="1"/>
    </xf>
    <xf numFmtId="0" fontId="5" fillId="0" borderId="13" xfId="1" applyBorder="1" applyAlignment="1" applyProtection="1">
      <alignment wrapText="1"/>
    </xf>
    <xf numFmtId="0" fontId="5" fillId="0" borderId="19" xfId="1" applyBorder="1" applyAlignment="1" applyProtection="1">
      <alignment wrapText="1"/>
    </xf>
    <xf numFmtId="0" fontId="5" fillId="0" borderId="20" xfId="1" applyBorder="1" applyAlignment="1" applyProtection="1">
      <alignment wrapText="1"/>
    </xf>
    <xf numFmtId="0" fontId="5" fillId="0" borderId="21" xfId="1" applyBorder="1" applyAlignment="1" applyProtection="1">
      <alignment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3" borderId="12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3" fillId="0" borderId="28" xfId="7" applyFont="1" applyFill="1" applyBorder="1" applyAlignment="1">
      <alignment horizontal="left" vertical="center" wrapText="1"/>
    </xf>
    <xf numFmtId="0" fontId="3" fillId="0" borderId="29" xfId="7" applyFont="1" applyFill="1" applyBorder="1" applyAlignment="1">
      <alignment horizontal="left" vertical="center" wrapText="1"/>
    </xf>
    <xf numFmtId="0" fontId="3" fillId="0" borderId="34" xfId="7" applyFont="1" applyFill="1" applyBorder="1" applyAlignment="1">
      <alignment horizontal="left" vertical="center" wrapText="1"/>
    </xf>
    <xf numFmtId="0" fontId="3" fillId="2" borderId="28" xfId="7" applyFont="1" applyFill="1" applyBorder="1" applyAlignment="1">
      <alignment horizontal="left" vertical="center" wrapText="1"/>
    </xf>
    <xf numFmtId="0" fontId="3" fillId="2" borderId="29" xfId="7" applyFont="1" applyFill="1" applyBorder="1" applyAlignment="1">
      <alignment horizontal="left" vertical="center" wrapText="1"/>
    </xf>
    <xf numFmtId="0" fontId="3" fillId="2" borderId="30" xfId="7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</cellXfs>
  <cellStyles count="10">
    <cellStyle name="Hyperlink" xfId="1" xr:uid="{00000000-0005-0000-0000-000001000000}"/>
    <cellStyle name="Normal" xfId="0" builtinId="0"/>
    <cellStyle name="Normal 11" xfId="2" xr:uid="{00000000-0005-0000-0000-000003000000}"/>
    <cellStyle name="Normal 12" xfId="3" xr:uid="{00000000-0005-0000-0000-000004000000}"/>
    <cellStyle name="Normal 13" xfId="4" xr:uid="{00000000-0005-0000-0000-000005000000}"/>
    <cellStyle name="Normal 14" xfId="5" xr:uid="{00000000-0005-0000-0000-000006000000}"/>
    <cellStyle name="Normal 2" xfId="6" xr:uid="{00000000-0005-0000-0000-000007000000}"/>
    <cellStyle name="Normal 3" xfId="7" xr:uid="{00000000-0005-0000-0000-000008000000}"/>
    <cellStyle name="Normal 7" xfId="8" xr:uid="{00000000-0005-0000-0000-000009000000}"/>
    <cellStyle name="Normal 8" xfId="9" xr:uid="{00000000-0005-0000-0000-00000A000000}"/>
  </cellStyles>
  <dxfs count="47"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border outline="0">
        <right style="medium">
          <color rgb="FF000000"/>
        </right>
        <top style="thin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9CCFF"/>
        </patternFill>
      </fill>
    </dxf>
    <dxf>
      <fill>
        <patternFill patternType="solid">
          <fgColor theme="4" tint="0.79995117038483843"/>
          <bgColor theme="0"/>
        </patternFill>
      </fill>
    </dxf>
    <dxf>
      <fill>
        <patternFill>
          <bgColor rgb="FF99CCFF"/>
        </patternFill>
      </fill>
    </dxf>
    <dxf>
      <fill>
        <patternFill patternType="none">
          <fgColor indexed="64"/>
          <bgColor auto="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color auto="1"/>
      </font>
      <fill>
        <patternFill patternType="solid">
          <fgColor theme="4"/>
          <bgColor rgb="FF99CCFF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9" defaultPivotStyle="PivotStyleLight16">
    <tableStyle name="TableStyleMedium2 2" pivot="0" count="9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secondRowStripe" dxfId="40"/>
      <tableStyleElement type="firstColumnStripe" dxfId="39"/>
      <tableStyleElement type="secondColumnStripe" dxfId="38"/>
    </tableStyle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Active</a:t>
            </a:r>
            <a:r>
              <a:rPr lang="en-US" baseline="0">
                <a:solidFill>
                  <a:sysClr val="windowText" lastClr="000000"/>
                </a:solidFill>
              </a:rPr>
              <a:t> Vehicles per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8348394321675E-2"/>
          <c:y val="0.17795858850976964"/>
          <c:w val="0.46016350303866072"/>
          <c:h val="0.7038265529308837"/>
        </c:manualLayout>
      </c:layout>
      <c:pie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F4-4FC0-96D0-040CB24971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DF4-4FC0-96D0-040CB24971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F4-4FC0-96D0-040CB24971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F4-4FC0-96D0-040CB24971D8}"/>
              </c:ext>
            </c:extLst>
          </c:dPt>
          <c:dLbls>
            <c:dLbl>
              <c:idx val="0"/>
              <c:layout>
                <c:manualLayout>
                  <c:x val="-1.9842746802173426E-2"/>
                  <c:y val="-2.98108048993875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4-4FC0-96D0-040CB24971D8}"/>
                </c:ext>
              </c:extLst>
            </c:dLbl>
            <c:dLbl>
              <c:idx val="1"/>
              <c:layout>
                <c:manualLayout>
                  <c:x val="3.6714962953807665E-3"/>
                  <c:y val="-4.1127515310586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4-4FC0-96D0-040CB24971D8}"/>
                </c:ext>
              </c:extLst>
            </c:dLbl>
            <c:dLbl>
              <c:idx val="2"/>
              <c:layout>
                <c:manualLayout>
                  <c:x val="2.2176567967333059E-2"/>
                  <c:y val="1.84795129775444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4-4FC0-96D0-040CB24971D8}"/>
                </c:ext>
              </c:extLst>
            </c:dLbl>
            <c:dLbl>
              <c:idx val="3"/>
              <c:layout>
                <c:manualLayout>
                  <c:x val="2.6559563704188518E-2"/>
                  <c:y val="2.260425780110819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4-4FC0-96D0-040CB2497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Introduction!$C$12:$C$15</c:f>
              <c:strCache>
                <c:ptCount val="4"/>
                <c:pt idx="0">
                  <c:v>passenger vehicles</c:v>
                </c:pt>
                <c:pt idx="1">
                  <c:v>buses</c:v>
                </c:pt>
                <c:pt idx="2">
                  <c:v>medium duty trucks and vans</c:v>
                </c:pt>
                <c:pt idx="3">
                  <c:v>heavy duty trucks</c:v>
                </c:pt>
              </c:strCache>
            </c:strRef>
          </c:cat>
          <c:val>
            <c:numRef>
              <c:f>Introduction!$B$12:$B$15</c:f>
              <c:numCache>
                <c:formatCode>General</c:formatCode>
                <c:ptCount val="4"/>
                <c:pt idx="0">
                  <c:v>43985</c:v>
                </c:pt>
                <c:pt idx="1">
                  <c:v>6380</c:v>
                </c:pt>
                <c:pt idx="2">
                  <c:v>4117</c:v>
                </c:pt>
                <c:pt idx="3">
                  <c:v>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4-4FC0-96D0-040CB2497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362432829490134"/>
          <c:y val="0.36450495771361907"/>
          <c:w val="0.4938522422005428"/>
          <c:h val="0.33919874599008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195261</xdr:colOff>
      <xdr:row>9</xdr:row>
      <xdr:rowOff>38100</xdr:rowOff>
    </xdr:from>
    <xdr:to>
      <xdr:col>9</xdr:col>
      <xdr:colOff>2028825</xdr:colOff>
      <xdr:row>15</xdr:row>
      <xdr:rowOff>1809750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CF811B-5D2D-7AF0-334B-2CB4D9195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P67" totalsRowShown="0" headerRowDxfId="37" dataDxfId="36" tableBorderDxfId="35">
  <autoFilter ref="A3:P67" xr:uid="{00000000-0009-0000-0100-000001000000}"/>
  <sortState xmlns:xlrd2="http://schemas.microsoft.com/office/spreadsheetml/2017/richdata2" ref="A4:P4">
    <sortCondition ref="A3:A4"/>
  </sortState>
  <tableColumns count="16">
    <tableColumn id="1" xr3:uid="{00000000-0010-0000-0000-000001000000}" name="Continent" dataDxfId="15"/>
    <tableColumn id="17" xr3:uid="{00000000-0010-0000-0000-000011000000}" name="Country" dataDxfId="14"/>
    <tableColumn id="6" xr3:uid="{00000000-0010-0000-0000-000006000000}" name="Project(s)" dataDxfId="13"/>
    <tableColumn id="7" xr3:uid="{00000000-0010-0000-0000-000007000000}" name="Status" dataDxfId="12"/>
    <tableColumn id="11" xr3:uid="{00000000-0010-0000-0000-00000B000000}" name="Fleet     Size" dataDxfId="11"/>
    <tableColumn id="12" xr3:uid="{00000000-0010-0000-0000-00000C000000}" name="Vehicle Type" dataDxfId="10"/>
    <tableColumn id="20" xr3:uid="{00000000-0010-0000-0000-000014000000}" name="Last Reviewed" dataDxfId="9"/>
    <tableColumn id="18" xr3:uid="{00000000-0010-0000-0000-000012000000}" name="Sources" dataDxfId="8"/>
    <tableColumn id="2" xr3:uid="{EA597142-83EF-4414-8641-A0FF5960E43B}" name="Update Notes" dataDxfId="7"/>
    <tableColumn id="15" xr3:uid="{00000000-0010-0000-0000-00000F000000}" name="Last Reviewed by" dataDxfId="6"/>
    <tableColumn id="16" xr3:uid="{00000000-0010-0000-0000-000010000000}" name="Notes" dataDxfId="5"/>
    <tableColumn id="22" xr3:uid="{00000000-0010-0000-0000-000016000000}" name="POC Name" dataDxfId="4"/>
    <tableColumn id="23" xr3:uid="{00000000-0010-0000-0000-000017000000}" name="POC Org" dataDxfId="3"/>
    <tableColumn id="24" xr3:uid="{00000000-0010-0000-0000-000018000000}" name="POC email" dataDxfId="2"/>
    <tableColumn id="25" xr3:uid="{00000000-0010-0000-0000-000019000000}" name="POC phone" dataDxfId="1"/>
    <tableColumn id="26" xr3:uid="{00000000-0010-0000-0000-00001A000000}" name="POC other" dataDxfId="0"/>
  </tableColumns>
  <tableStyleInfo name="TableStyleMedium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3:R26" totalsRowShown="0" headerRowDxfId="34" dataDxfId="33" tableBorderDxfId="32">
  <autoFilter ref="A3:R26" xr:uid="{00000000-0009-0000-0100-000003000000}"/>
  <sortState xmlns:xlrd2="http://schemas.microsoft.com/office/spreadsheetml/2017/richdata2" ref="A4:Q21">
    <sortCondition ref="A3:A21"/>
  </sortState>
  <tableColumns count="18">
    <tableColumn id="1" xr3:uid="{00000000-0010-0000-0100-000001000000}" name="Country" dataDxfId="31"/>
    <tableColumn id="16" xr3:uid="{00000000-0010-0000-0100-000010000000}" name="Continent"/>
    <tableColumn id="2" xr3:uid="{00000000-0010-0000-0100-000002000000}" name="City/Town" dataDxfId="30"/>
    <tableColumn id="3" xr3:uid="{00000000-0010-0000-0100-000003000000}" name="Operator" dataDxfId="29"/>
    <tableColumn id="14" xr3:uid="{00000000-0010-0000-0100-00000E000000}" name="Manufacturer_x000a_(Fuel Cell)" dataDxfId="28"/>
    <tableColumn id="4" xr3:uid="{00000000-0010-0000-0100-000004000000}" name="Manufacturer_x000a_(Vehicle)" dataDxfId="27"/>
    <tableColumn id="8" xr3:uid="{00000000-0010-0000-0100-000008000000}" name="Vehicle" dataDxfId="26"/>
    <tableColumn id="5" xr3:uid="{00000000-0010-0000-0100-000005000000}" name="Other Participation" dataDxfId="25"/>
    <tableColumn id="6" xr3:uid="{00000000-0010-0000-0100-000006000000}" name="Project(s)" dataDxfId="24"/>
    <tableColumn id="7" xr3:uid="{00000000-0010-0000-0100-000007000000}" name="Status" dataDxfId="23"/>
    <tableColumn id="9" xr3:uid="{00000000-0010-0000-0100-000009000000}" name="Start     Date" dataDxfId="22"/>
    <tableColumn id="10" xr3:uid="{00000000-0010-0000-0100-00000A000000}" name="End      Date" dataDxfId="21"/>
    <tableColumn id="11" xr3:uid="{00000000-0010-0000-0100-00000B000000}" name="Fleet     Size" dataDxfId="20"/>
    <tableColumn id="12" xr3:uid="{00000000-0010-0000-0100-00000C000000}" name="Vehicle Type" dataDxfId="19"/>
    <tableColumn id="13" xr3:uid="{00000000-0010-0000-0100-00000D000000}" name="Conversion Technology" dataDxfId="18"/>
    <tableColumn id="20" xr3:uid="{00000000-0010-0000-0100-000014000000}" name="Last Reviewed"/>
    <tableColumn id="18" xr3:uid="{00000000-0010-0000-0100-000012000000}" name="Sources" dataDxfId="17"/>
    <tableColumn id="15" xr3:uid="{00000000-0010-0000-0100-00000F000000}" name="Notes" dataDxfId="16"/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2tools.org/contact-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h2gurus.com/mercedes-benz-b-class-f-cell-its-a-model-in-transition/%20April%202015" TargetMode="External"/><Relationship Id="rId1" Type="http://schemas.openxmlformats.org/officeDocument/2006/relationships/hyperlink" Target="http://wardsauto.com/asia-pacific/hyundai-cuts-price-tucson-fcv-43-south-korea;%20February%202015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workbookViewId="0">
      <selection activeCell="O15" sqref="O15"/>
    </sheetView>
  </sheetViews>
  <sheetFormatPr defaultRowHeight="12.75" x14ac:dyDescent="0.2"/>
  <cols>
    <col min="1" max="1" width="13.5703125" bestFit="1" customWidth="1"/>
    <col min="10" max="10" width="31.28515625" customWidth="1"/>
  </cols>
  <sheetData>
    <row r="1" spans="1:13" ht="15" customHeight="1" thickBot="1" x14ac:dyDescent="0.25">
      <c r="A1" s="85" t="s">
        <v>72</v>
      </c>
      <c r="B1" s="86"/>
      <c r="C1" s="86"/>
      <c r="D1" s="86"/>
      <c r="E1" s="86"/>
      <c r="F1" s="86"/>
      <c r="G1" s="86"/>
      <c r="H1" s="86"/>
      <c r="I1" s="86"/>
      <c r="J1" s="87"/>
    </row>
    <row r="2" spans="1:13" x14ac:dyDescent="0.2">
      <c r="A2" s="111" t="s">
        <v>6</v>
      </c>
      <c r="B2" s="112"/>
      <c r="C2" s="112"/>
      <c r="D2" s="112"/>
      <c r="E2" s="112"/>
      <c r="F2" s="112"/>
      <c r="G2" s="112"/>
      <c r="H2" s="112"/>
      <c r="I2" s="112"/>
      <c r="J2" s="113"/>
    </row>
    <row r="3" spans="1:13" ht="12.75" customHeight="1" x14ac:dyDescent="0.2">
      <c r="A3" s="99" t="s">
        <v>7</v>
      </c>
      <c r="B3" s="102" t="s">
        <v>112</v>
      </c>
      <c r="C3" s="103"/>
      <c r="D3" s="103"/>
      <c r="E3" s="103"/>
      <c r="F3" s="103"/>
      <c r="G3" s="103"/>
      <c r="H3" s="103"/>
      <c r="I3" s="103"/>
      <c r="J3" s="104"/>
    </row>
    <row r="4" spans="1:13" x14ac:dyDescent="0.2">
      <c r="A4" s="100"/>
      <c r="B4" s="105"/>
      <c r="C4" s="106"/>
      <c r="D4" s="106"/>
      <c r="E4" s="106"/>
      <c r="F4" s="106"/>
      <c r="G4" s="106"/>
      <c r="H4" s="106"/>
      <c r="I4" s="106"/>
      <c r="J4" s="107"/>
    </row>
    <row r="5" spans="1:13" x14ac:dyDescent="0.2">
      <c r="A5" s="100"/>
      <c r="B5" s="105"/>
      <c r="C5" s="106"/>
      <c r="D5" s="106"/>
      <c r="E5" s="106"/>
      <c r="F5" s="106"/>
      <c r="G5" s="106"/>
      <c r="H5" s="106"/>
      <c r="I5" s="106"/>
      <c r="J5" s="107"/>
    </row>
    <row r="6" spans="1:13" x14ac:dyDescent="0.2">
      <c r="A6" s="100"/>
      <c r="B6" s="105"/>
      <c r="C6" s="106"/>
      <c r="D6" s="106"/>
      <c r="E6" s="106"/>
      <c r="F6" s="106"/>
      <c r="G6" s="106"/>
      <c r="H6" s="106"/>
      <c r="I6" s="106"/>
      <c r="J6" s="107"/>
    </row>
    <row r="7" spans="1:13" x14ac:dyDescent="0.2">
      <c r="A7" s="100"/>
      <c r="B7" s="105"/>
      <c r="C7" s="106"/>
      <c r="D7" s="106"/>
      <c r="E7" s="106"/>
      <c r="F7" s="106"/>
      <c r="G7" s="106"/>
      <c r="H7" s="106"/>
      <c r="I7" s="106"/>
      <c r="J7" s="107"/>
    </row>
    <row r="8" spans="1:13" s="1" customFormat="1" x14ac:dyDescent="0.2">
      <c r="A8" s="101"/>
      <c r="B8" s="108"/>
      <c r="C8" s="109"/>
      <c r="D8" s="109"/>
      <c r="E8" s="109"/>
      <c r="F8" s="109"/>
      <c r="G8" s="109"/>
      <c r="H8" s="109"/>
      <c r="I8" s="109"/>
      <c r="J8" s="110"/>
    </row>
    <row r="9" spans="1:13" x14ac:dyDescent="0.2">
      <c r="A9" s="2" t="s">
        <v>8</v>
      </c>
      <c r="B9" s="88">
        <v>45519</v>
      </c>
      <c r="C9" s="89"/>
      <c r="D9" s="89"/>
      <c r="E9" s="89"/>
      <c r="F9" s="89"/>
      <c r="G9" s="89"/>
      <c r="H9" s="89"/>
      <c r="I9" s="89"/>
      <c r="J9" s="90"/>
    </row>
    <row r="10" spans="1:13" ht="12.75" customHeight="1" x14ac:dyDescent="0.2">
      <c r="A10" s="71" t="s">
        <v>9</v>
      </c>
      <c r="B10" s="74">
        <f>SUM(B12:B15)</f>
        <v>57988</v>
      </c>
      <c r="C10" s="114" t="s">
        <v>113</v>
      </c>
      <c r="D10" s="114"/>
      <c r="E10" s="114"/>
      <c r="F10" s="114"/>
      <c r="G10" s="114"/>
      <c r="H10" s="114"/>
      <c r="I10" s="114"/>
      <c r="J10" s="115"/>
    </row>
    <row r="11" spans="1:13" s="1" customFormat="1" ht="12.75" customHeight="1" x14ac:dyDescent="0.2">
      <c r="A11" s="72"/>
      <c r="B11" s="65"/>
      <c r="C11" s="61"/>
      <c r="D11" s="61"/>
      <c r="E11" s="61"/>
      <c r="F11" s="61"/>
      <c r="G11" s="61"/>
      <c r="H11" s="61"/>
      <c r="I11" s="61"/>
      <c r="J11" s="62"/>
    </row>
    <row r="12" spans="1:13" s="1" customFormat="1" x14ac:dyDescent="0.2">
      <c r="A12" s="72"/>
      <c r="B12" s="65">
        <f>SUMIFS(Table1[Fleet     Size],Table1[Status],"active",Table1[Vehicle Type],"passenger vehicle")</f>
        <v>43985</v>
      </c>
      <c r="C12" s="79" t="s">
        <v>114</v>
      </c>
      <c r="D12" s="66"/>
      <c r="E12" s="77"/>
      <c r="F12" s="77"/>
      <c r="G12" s="77"/>
      <c r="H12" s="77"/>
      <c r="I12" s="77"/>
      <c r="J12" s="78"/>
    </row>
    <row r="13" spans="1:13" x14ac:dyDescent="0.2">
      <c r="A13" s="72"/>
      <c r="B13" s="65">
        <f>SUMIFS(Table1[Fleet     Size],Table1[Status],"active",Table1[Vehicle Type],"bus")</f>
        <v>6380</v>
      </c>
      <c r="C13" s="80" t="s">
        <v>106</v>
      </c>
      <c r="D13" s="66"/>
      <c r="E13" s="66"/>
      <c r="F13" s="66"/>
      <c r="G13" s="66"/>
      <c r="H13" s="66"/>
      <c r="I13" s="66"/>
      <c r="J13" s="67"/>
    </row>
    <row r="14" spans="1:13" x14ac:dyDescent="0.2">
      <c r="A14" s="72"/>
      <c r="B14" s="65">
        <f>SUMIFS(Table1[Fleet     Size],Table1[Status],"active",Table1[Vehicle Type],"medium duty truck")</f>
        <v>4117</v>
      </c>
      <c r="C14" s="79" t="s">
        <v>115</v>
      </c>
      <c r="D14" s="66"/>
      <c r="E14" s="77"/>
      <c r="F14" s="77"/>
      <c r="G14" s="77"/>
      <c r="H14" s="77"/>
      <c r="I14" s="77"/>
      <c r="J14" s="78"/>
    </row>
    <row r="15" spans="1:13" x14ac:dyDescent="0.2">
      <c r="A15" s="72"/>
      <c r="B15" s="65">
        <f>SUMIFS(Table1[Fleet     Size],Table1[Status],"active",Table1[Vehicle Type],"heavy duty truck")</f>
        <v>3506</v>
      </c>
      <c r="C15" s="79" t="s">
        <v>103</v>
      </c>
      <c r="D15" s="66"/>
      <c r="E15" s="77"/>
      <c r="F15" s="77"/>
      <c r="G15" s="77"/>
      <c r="H15" s="77"/>
      <c r="I15" s="77"/>
      <c r="J15" s="78"/>
      <c r="M15" s="1"/>
    </row>
    <row r="16" spans="1:13" s="1" customFormat="1" ht="159" customHeight="1" x14ac:dyDescent="0.2">
      <c r="A16" s="73"/>
      <c r="B16" s="68"/>
      <c r="C16" s="69"/>
      <c r="D16" s="69"/>
      <c r="E16" s="69"/>
      <c r="F16" s="69"/>
      <c r="G16" s="69"/>
      <c r="H16" s="69"/>
      <c r="I16" s="69"/>
      <c r="J16" s="70"/>
    </row>
    <row r="17" spans="1:10" x14ac:dyDescent="0.2">
      <c r="A17" s="91" t="s">
        <v>10</v>
      </c>
      <c r="B17" s="93" t="s">
        <v>16</v>
      </c>
      <c r="C17" s="94"/>
      <c r="D17" s="94"/>
      <c r="E17" s="94"/>
      <c r="F17" s="94"/>
      <c r="G17" s="94"/>
      <c r="H17" s="94"/>
      <c r="I17" s="94"/>
      <c r="J17" s="95"/>
    </row>
    <row r="18" spans="1:10" ht="13.5" thickBot="1" x14ac:dyDescent="0.25">
      <c r="A18" s="92"/>
      <c r="B18" s="96"/>
      <c r="C18" s="97"/>
      <c r="D18" s="97"/>
      <c r="E18" s="97"/>
      <c r="F18" s="97"/>
      <c r="G18" s="97"/>
      <c r="H18" s="97"/>
      <c r="I18" s="97"/>
      <c r="J18" s="98"/>
    </row>
  </sheetData>
  <sheetProtection algorithmName="SHA-512" hashValue="0BHceN3flwDlo0RY52xPHKgkqfsVQLvfr2YWemIt+BW6fiY6bqUp/1q/3NJXVr+gn74KRXW/cys6nywcMIajAQ==" saltValue="O5GtuLUEwDtVFe8IJbcj8w==" spinCount="100000" sheet="1" objects="1" scenarios="1"/>
  <mergeCells count="8">
    <mergeCell ref="A1:J1"/>
    <mergeCell ref="B9:J9"/>
    <mergeCell ref="A17:A18"/>
    <mergeCell ref="B17:J18"/>
    <mergeCell ref="A3:A8"/>
    <mergeCell ref="B3:J8"/>
    <mergeCell ref="A2:J2"/>
    <mergeCell ref="C10:J10"/>
  </mergeCells>
  <hyperlinks>
    <hyperlink ref="B17:J18" r:id="rId1" display="To comment, provide updates, report corrections, or ask questions about the information in this spreadsheet, please contact us using this contact form." xr:uid="{00000000-0004-0000-0000-000000000000}"/>
  </hyperlinks>
  <printOptions horizontalCentered="1"/>
  <pageMargins left="0.7" right="0.7" top="0.75" bottom="0.75" header="0.3" footer="0.3"/>
  <pageSetup orientation="landscape" r:id="rId2"/>
  <headerFooter>
    <oddFooter>&amp;R&amp;F
&amp;A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7"/>
  <sheetViews>
    <sheetView showGridLines="0"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S8" sqref="S8"/>
    </sheetView>
  </sheetViews>
  <sheetFormatPr defaultColWidth="9.28515625" defaultRowHeight="12.75" x14ac:dyDescent="0.2"/>
  <cols>
    <col min="1" max="1" width="17.42578125" style="54" bestFit="1" customWidth="1"/>
    <col min="2" max="2" width="14.85546875" style="54" customWidth="1"/>
    <col min="3" max="3" width="24.42578125" style="54" customWidth="1"/>
    <col min="4" max="4" width="10.7109375" style="54" customWidth="1"/>
    <col min="5" max="5" width="8.5703125" style="54" customWidth="1"/>
    <col min="6" max="6" width="19.7109375" style="54" customWidth="1"/>
    <col min="7" max="7" width="10.5703125" style="54" customWidth="1"/>
    <col min="8" max="8" width="89.42578125" style="56" customWidth="1"/>
    <col min="9" max="9" width="17.85546875" style="56" customWidth="1"/>
    <col min="10" max="10" width="9.28515625" style="45" hidden="1" customWidth="1"/>
    <col min="11" max="11" width="31.7109375" style="45" hidden="1" customWidth="1"/>
    <col min="12" max="16" width="9.28515625" style="54" hidden="1" customWidth="1"/>
    <col min="17" max="16384" width="9.28515625" style="54"/>
  </cols>
  <sheetData>
    <row r="1" spans="1:16" ht="25.15" customHeight="1" x14ac:dyDescent="0.2">
      <c r="A1" s="116" t="s">
        <v>72</v>
      </c>
      <c r="B1" s="117"/>
      <c r="C1" s="117"/>
      <c r="D1" s="117"/>
      <c r="E1" s="117"/>
      <c r="F1" s="117"/>
      <c r="G1" s="117"/>
      <c r="H1" s="118"/>
      <c r="I1" s="81"/>
    </row>
    <row r="2" spans="1:16" ht="25.15" customHeight="1" x14ac:dyDescent="0.2">
      <c r="A2" s="64" t="s">
        <v>19</v>
      </c>
      <c r="B2" s="13">
        <f>SUMIF(Table1[Status],"active",Table1[Fleet     Size])</f>
        <v>57988</v>
      </c>
      <c r="C2" s="63"/>
      <c r="D2" s="30"/>
      <c r="E2" s="57"/>
      <c r="F2" s="57"/>
      <c r="G2" s="58"/>
      <c r="H2" s="82"/>
      <c r="I2" s="83"/>
    </row>
    <row r="3" spans="1:16" s="59" customFormat="1" ht="49.9" customHeight="1" x14ac:dyDescent="0.2">
      <c r="A3" s="46" t="s">
        <v>26</v>
      </c>
      <c r="B3" s="47" t="s">
        <v>24</v>
      </c>
      <c r="C3" s="48" t="s">
        <v>64</v>
      </c>
      <c r="D3" s="48" t="s">
        <v>14</v>
      </c>
      <c r="E3" s="48" t="s">
        <v>23</v>
      </c>
      <c r="F3" s="48" t="s">
        <v>1</v>
      </c>
      <c r="G3" s="49" t="s">
        <v>17</v>
      </c>
      <c r="H3" s="55" t="s">
        <v>11</v>
      </c>
      <c r="I3" s="55" t="s">
        <v>120</v>
      </c>
      <c r="J3" s="50" t="s">
        <v>82</v>
      </c>
      <c r="K3" s="51" t="s">
        <v>27</v>
      </c>
      <c r="L3" s="52" t="s">
        <v>83</v>
      </c>
      <c r="M3" s="52" t="s">
        <v>84</v>
      </c>
      <c r="N3" s="52" t="s">
        <v>85</v>
      </c>
      <c r="O3" s="52" t="s">
        <v>86</v>
      </c>
      <c r="P3" s="53" t="s">
        <v>87</v>
      </c>
    </row>
    <row r="4" spans="1:16" ht="25.35" customHeight="1" x14ac:dyDescent="0.2">
      <c r="A4" s="75" t="s">
        <v>69</v>
      </c>
      <c r="B4" s="75" t="s">
        <v>73</v>
      </c>
      <c r="C4" s="75" t="s">
        <v>98</v>
      </c>
      <c r="D4" s="75" t="s">
        <v>3</v>
      </c>
      <c r="E4" s="75">
        <v>5410</v>
      </c>
      <c r="F4" s="75" t="s">
        <v>30</v>
      </c>
      <c r="G4" s="76" t="s">
        <v>121</v>
      </c>
      <c r="H4" s="75" t="s">
        <v>122</v>
      </c>
      <c r="I4" s="122" t="s">
        <v>123</v>
      </c>
      <c r="J4" s="75" t="s">
        <v>116</v>
      </c>
      <c r="K4" s="75" t="s">
        <v>124</v>
      </c>
      <c r="L4" s="75"/>
      <c r="M4" s="75"/>
      <c r="N4" s="75"/>
      <c r="O4" s="75"/>
      <c r="P4" s="75"/>
    </row>
    <row r="5" spans="1:16" ht="25.35" customHeight="1" x14ac:dyDescent="0.2">
      <c r="A5" s="75" t="s">
        <v>69</v>
      </c>
      <c r="B5" s="75" t="s">
        <v>73</v>
      </c>
      <c r="C5" s="75" t="s">
        <v>98</v>
      </c>
      <c r="D5" s="75" t="s">
        <v>3</v>
      </c>
      <c r="E5" s="75">
        <v>3252</v>
      </c>
      <c r="F5" s="75" t="s">
        <v>105</v>
      </c>
      <c r="G5" s="76" t="s">
        <v>121</v>
      </c>
      <c r="H5" s="75" t="s">
        <v>122</v>
      </c>
      <c r="I5" s="84" t="s">
        <v>125</v>
      </c>
      <c r="J5" s="75" t="s">
        <v>116</v>
      </c>
      <c r="K5" s="75" t="s">
        <v>126</v>
      </c>
      <c r="L5" s="75"/>
      <c r="M5" s="75"/>
      <c r="N5" s="75"/>
      <c r="O5" s="75"/>
      <c r="P5" s="75"/>
    </row>
    <row r="6" spans="1:16" ht="25.35" customHeight="1" x14ac:dyDescent="0.2">
      <c r="A6" s="75" t="s">
        <v>69</v>
      </c>
      <c r="B6" s="75" t="s">
        <v>73</v>
      </c>
      <c r="C6" s="75" t="s">
        <v>98</v>
      </c>
      <c r="D6" s="75" t="s">
        <v>3</v>
      </c>
      <c r="E6" s="75">
        <v>3790</v>
      </c>
      <c r="F6" s="75" t="s">
        <v>104</v>
      </c>
      <c r="G6" s="76" t="s">
        <v>121</v>
      </c>
      <c r="H6" s="75" t="s">
        <v>122</v>
      </c>
      <c r="I6" s="84" t="s">
        <v>127</v>
      </c>
      <c r="J6" s="75" t="s">
        <v>116</v>
      </c>
      <c r="K6" s="75" t="s">
        <v>128</v>
      </c>
      <c r="L6" s="75"/>
      <c r="M6" s="75"/>
      <c r="N6" s="75"/>
      <c r="O6" s="75"/>
      <c r="P6" s="75"/>
    </row>
    <row r="7" spans="1:16" ht="25.35" customHeight="1" x14ac:dyDescent="0.2">
      <c r="A7" s="75" t="s">
        <v>69</v>
      </c>
      <c r="B7" s="75" t="s">
        <v>73</v>
      </c>
      <c r="C7" s="75" t="s">
        <v>98</v>
      </c>
      <c r="D7" s="75" t="s">
        <v>3</v>
      </c>
      <c r="E7" s="75">
        <v>1052</v>
      </c>
      <c r="F7" s="75" t="s">
        <v>18</v>
      </c>
      <c r="G7" s="76" t="s">
        <v>121</v>
      </c>
      <c r="H7" s="75" t="s">
        <v>122</v>
      </c>
      <c r="I7" s="84" t="s">
        <v>129</v>
      </c>
      <c r="J7" s="75" t="s">
        <v>116</v>
      </c>
      <c r="K7" s="75" t="s">
        <v>130</v>
      </c>
      <c r="L7" s="75"/>
      <c r="M7" s="75"/>
      <c r="N7" s="75"/>
      <c r="O7" s="75"/>
      <c r="P7" s="75"/>
    </row>
    <row r="8" spans="1:16" ht="25.35" customHeight="1" x14ac:dyDescent="0.2">
      <c r="A8" s="75" t="s">
        <v>69</v>
      </c>
      <c r="B8" s="75" t="s">
        <v>77</v>
      </c>
      <c r="C8" s="75" t="s">
        <v>98</v>
      </c>
      <c r="D8" s="75" t="s">
        <v>3</v>
      </c>
      <c r="E8" s="75">
        <v>58</v>
      </c>
      <c r="F8" s="75" t="s">
        <v>30</v>
      </c>
      <c r="G8" s="76" t="s">
        <v>121</v>
      </c>
      <c r="H8" s="75" t="s">
        <v>122</v>
      </c>
      <c r="I8" s="84" t="s">
        <v>131</v>
      </c>
      <c r="J8" s="75" t="s">
        <v>116</v>
      </c>
      <c r="K8" s="75" t="s">
        <v>132</v>
      </c>
      <c r="L8" s="75"/>
      <c r="M8" s="75"/>
      <c r="N8" s="75"/>
      <c r="O8" s="75"/>
      <c r="P8" s="75"/>
    </row>
    <row r="9" spans="1:16" ht="25.35" customHeight="1" x14ac:dyDescent="0.2">
      <c r="A9" s="75" t="s">
        <v>69</v>
      </c>
      <c r="B9" s="75" t="s">
        <v>45</v>
      </c>
      <c r="C9" s="75" t="s">
        <v>98</v>
      </c>
      <c r="D9" s="75" t="s">
        <v>3</v>
      </c>
      <c r="E9" s="75">
        <v>124</v>
      </c>
      <c r="F9" s="75" t="s">
        <v>30</v>
      </c>
      <c r="G9" s="76" t="s">
        <v>121</v>
      </c>
      <c r="H9" s="75" t="s">
        <v>122</v>
      </c>
      <c r="I9" s="84" t="s">
        <v>133</v>
      </c>
      <c r="J9" s="75" t="s">
        <v>116</v>
      </c>
      <c r="K9" s="75" t="s">
        <v>134</v>
      </c>
      <c r="L9" s="75"/>
      <c r="M9" s="75"/>
      <c r="N9" s="75"/>
      <c r="O9" s="75"/>
      <c r="P9" s="75"/>
    </row>
    <row r="10" spans="1:16" ht="25.35" customHeight="1" x14ac:dyDescent="0.2">
      <c r="A10" s="75" t="s">
        <v>69</v>
      </c>
      <c r="B10" s="75" t="s">
        <v>45</v>
      </c>
      <c r="C10" s="75" t="s">
        <v>98</v>
      </c>
      <c r="D10" s="75" t="s">
        <v>3</v>
      </c>
      <c r="E10" s="75">
        <v>7619</v>
      </c>
      <c r="F10" s="75" t="s">
        <v>18</v>
      </c>
      <c r="G10" s="76" t="s">
        <v>121</v>
      </c>
      <c r="H10" s="75" t="s">
        <v>122</v>
      </c>
      <c r="I10" s="84" t="s">
        <v>135</v>
      </c>
      <c r="J10" s="75" t="s">
        <v>116</v>
      </c>
      <c r="K10" s="75" t="s">
        <v>136</v>
      </c>
      <c r="L10" s="75" t="s">
        <v>89</v>
      </c>
      <c r="M10" s="75" t="s">
        <v>88</v>
      </c>
      <c r="N10" s="75" t="s">
        <v>90</v>
      </c>
      <c r="O10" s="75"/>
      <c r="P10" s="75"/>
    </row>
    <row r="11" spans="1:16" ht="25.35" customHeight="1" x14ac:dyDescent="0.2">
      <c r="A11" s="75" t="s">
        <v>69</v>
      </c>
      <c r="B11" s="75" t="s">
        <v>44</v>
      </c>
      <c r="C11" s="75" t="s">
        <v>98</v>
      </c>
      <c r="D11" s="75" t="s">
        <v>3</v>
      </c>
      <c r="E11" s="75">
        <v>281</v>
      </c>
      <c r="F11" s="75" t="s">
        <v>30</v>
      </c>
      <c r="G11" s="76" t="s">
        <v>121</v>
      </c>
      <c r="H11" s="75" t="s">
        <v>122</v>
      </c>
      <c r="I11" s="84" t="s">
        <v>137</v>
      </c>
      <c r="J11" s="75" t="s">
        <v>116</v>
      </c>
      <c r="K11" s="75" t="s">
        <v>138</v>
      </c>
      <c r="L11" s="75"/>
      <c r="M11" s="75"/>
      <c r="N11" s="75"/>
      <c r="O11" s="75"/>
      <c r="P11" s="75"/>
    </row>
    <row r="12" spans="1:16" ht="25.35" customHeight="1" x14ac:dyDescent="0.2">
      <c r="A12" s="75" t="s">
        <v>69</v>
      </c>
      <c r="B12" s="75" t="s">
        <v>44</v>
      </c>
      <c r="C12" s="75" t="s">
        <v>98</v>
      </c>
      <c r="D12" s="75" t="s">
        <v>3</v>
      </c>
      <c r="E12" s="75">
        <v>5</v>
      </c>
      <c r="F12" s="75" t="s">
        <v>104</v>
      </c>
      <c r="G12" s="76" t="s">
        <v>121</v>
      </c>
      <c r="H12" s="75" t="s">
        <v>122</v>
      </c>
      <c r="I12" s="84" t="s">
        <v>131</v>
      </c>
      <c r="J12" s="75" t="s">
        <v>116</v>
      </c>
      <c r="K12" s="75" t="s">
        <v>139</v>
      </c>
      <c r="L12" s="75"/>
      <c r="M12" s="75"/>
      <c r="N12" s="75"/>
      <c r="O12" s="75"/>
      <c r="P12" s="75"/>
    </row>
    <row r="13" spans="1:16" ht="25.35" customHeight="1" x14ac:dyDescent="0.2">
      <c r="A13" s="75" t="s">
        <v>69</v>
      </c>
      <c r="B13" s="75" t="s">
        <v>44</v>
      </c>
      <c r="C13" s="75" t="s">
        <v>98</v>
      </c>
      <c r="D13" s="75" t="s">
        <v>3</v>
      </c>
      <c r="E13" s="75">
        <v>29337</v>
      </c>
      <c r="F13" s="75" t="s">
        <v>18</v>
      </c>
      <c r="G13" s="76" t="s">
        <v>121</v>
      </c>
      <c r="H13" s="75" t="s">
        <v>122</v>
      </c>
      <c r="I13" s="84" t="s">
        <v>140</v>
      </c>
      <c r="J13" s="75" t="s">
        <v>116</v>
      </c>
      <c r="K13" s="75" t="s">
        <v>141</v>
      </c>
      <c r="L13" s="75"/>
      <c r="M13" s="75"/>
      <c r="N13" s="75"/>
      <c r="O13" s="75"/>
      <c r="P13" s="75"/>
    </row>
    <row r="14" spans="1:16" ht="25.35" customHeight="1" x14ac:dyDescent="0.2">
      <c r="A14" s="75" t="s">
        <v>52</v>
      </c>
      <c r="B14" s="75" t="s">
        <v>52</v>
      </c>
      <c r="C14" s="75" t="s">
        <v>98</v>
      </c>
      <c r="D14" s="75" t="s">
        <v>3</v>
      </c>
      <c r="E14" s="75">
        <v>197</v>
      </c>
      <c r="F14" s="75" t="s">
        <v>18</v>
      </c>
      <c r="G14" s="76" t="s">
        <v>121</v>
      </c>
      <c r="H14" s="75" t="s">
        <v>122</v>
      </c>
      <c r="I14" s="84" t="s">
        <v>131</v>
      </c>
      <c r="J14" s="75" t="s">
        <v>116</v>
      </c>
      <c r="K14" s="75" t="s">
        <v>132</v>
      </c>
      <c r="L14" s="75"/>
      <c r="M14" s="75"/>
      <c r="N14" s="75"/>
      <c r="O14" s="75"/>
      <c r="P14" s="75"/>
    </row>
    <row r="15" spans="1:16" ht="25.35" customHeight="1" x14ac:dyDescent="0.2">
      <c r="A15" s="75" t="s">
        <v>52</v>
      </c>
      <c r="B15" s="75" t="s">
        <v>97</v>
      </c>
      <c r="C15" s="75" t="s">
        <v>98</v>
      </c>
      <c r="D15" s="75" t="s">
        <v>3</v>
      </c>
      <c r="E15" s="75">
        <v>1</v>
      </c>
      <c r="F15" s="75" t="s">
        <v>30</v>
      </c>
      <c r="G15" s="76" t="s">
        <v>121</v>
      </c>
      <c r="H15" s="75" t="s">
        <v>102</v>
      </c>
      <c r="I15" s="84" t="s">
        <v>142</v>
      </c>
      <c r="J15" s="75" t="s">
        <v>116</v>
      </c>
      <c r="K15" s="75" t="s">
        <v>111</v>
      </c>
      <c r="L15" s="75"/>
      <c r="M15" s="75"/>
      <c r="N15" s="75"/>
      <c r="O15" s="75"/>
      <c r="P15" s="75"/>
    </row>
    <row r="16" spans="1:16" ht="25.35" customHeight="1" x14ac:dyDescent="0.2">
      <c r="A16" s="75" t="s">
        <v>28</v>
      </c>
      <c r="B16" s="75" t="s">
        <v>100</v>
      </c>
      <c r="C16" s="75" t="s">
        <v>98</v>
      </c>
      <c r="D16" s="75" t="s">
        <v>3</v>
      </c>
      <c r="E16" s="75">
        <v>67</v>
      </c>
      <c r="F16" s="75" t="s">
        <v>18</v>
      </c>
      <c r="G16" s="76" t="s">
        <v>121</v>
      </c>
      <c r="H16" s="75" t="s">
        <v>143</v>
      </c>
      <c r="I16" s="84" t="s">
        <v>144</v>
      </c>
      <c r="J16" s="75" t="s">
        <v>116</v>
      </c>
      <c r="K16" s="75" t="s">
        <v>145</v>
      </c>
      <c r="L16" s="75"/>
      <c r="M16" s="75"/>
      <c r="N16" s="75"/>
      <c r="O16" s="75"/>
      <c r="P16" s="75"/>
    </row>
    <row r="17" spans="1:16" ht="25.35" customHeight="1" x14ac:dyDescent="0.2">
      <c r="A17" s="75" t="s">
        <v>28</v>
      </c>
      <c r="B17" s="75" t="s">
        <v>38</v>
      </c>
      <c r="C17" s="75" t="s">
        <v>98</v>
      </c>
      <c r="D17" s="75" t="s">
        <v>3</v>
      </c>
      <c r="E17" s="75">
        <v>4</v>
      </c>
      <c r="F17" s="75" t="s">
        <v>30</v>
      </c>
      <c r="G17" s="76" t="s">
        <v>121</v>
      </c>
      <c r="H17" s="75" t="s">
        <v>143</v>
      </c>
      <c r="I17" s="84" t="s">
        <v>131</v>
      </c>
      <c r="J17" s="75" t="s">
        <v>116</v>
      </c>
      <c r="K17" s="75" t="s">
        <v>146</v>
      </c>
      <c r="L17" s="75"/>
      <c r="M17" s="75"/>
      <c r="N17" s="75"/>
      <c r="O17" s="75"/>
      <c r="P17" s="75"/>
    </row>
    <row r="18" spans="1:16" ht="25.35" customHeight="1" x14ac:dyDescent="0.2">
      <c r="A18" s="75" t="s">
        <v>28</v>
      </c>
      <c r="B18" s="75" t="s">
        <v>38</v>
      </c>
      <c r="C18" s="75" t="s">
        <v>98</v>
      </c>
      <c r="D18" s="75" t="s">
        <v>3</v>
      </c>
      <c r="E18" s="75">
        <v>1</v>
      </c>
      <c r="F18" s="75" t="s">
        <v>104</v>
      </c>
      <c r="G18" s="76" t="s">
        <v>121</v>
      </c>
      <c r="H18" s="75" t="s">
        <v>143</v>
      </c>
      <c r="I18" s="84" t="s">
        <v>131</v>
      </c>
      <c r="J18" s="75" t="s">
        <v>116</v>
      </c>
      <c r="K18" s="75" t="s">
        <v>146</v>
      </c>
      <c r="L18" s="75"/>
      <c r="M18" s="75"/>
      <c r="N18" s="75"/>
      <c r="O18" s="75"/>
      <c r="P18" s="75"/>
    </row>
    <row r="19" spans="1:16" ht="25.35" customHeight="1" x14ac:dyDescent="0.2">
      <c r="A19" s="75" t="s">
        <v>28</v>
      </c>
      <c r="B19" s="75" t="s">
        <v>38</v>
      </c>
      <c r="C19" s="75" t="s">
        <v>98</v>
      </c>
      <c r="D19" s="75" t="s">
        <v>3</v>
      </c>
      <c r="E19" s="75">
        <v>109</v>
      </c>
      <c r="F19" s="75" t="s">
        <v>18</v>
      </c>
      <c r="G19" s="76" t="s">
        <v>121</v>
      </c>
      <c r="H19" s="75" t="s">
        <v>143</v>
      </c>
      <c r="I19" s="84" t="s">
        <v>147</v>
      </c>
      <c r="J19" s="75" t="s">
        <v>116</v>
      </c>
      <c r="K19" s="75" t="s">
        <v>148</v>
      </c>
      <c r="L19" s="75"/>
      <c r="M19" s="75"/>
      <c r="N19" s="75"/>
      <c r="O19" s="75"/>
      <c r="P19" s="75"/>
    </row>
    <row r="20" spans="1:16" ht="25.35" customHeight="1" x14ac:dyDescent="0.2">
      <c r="A20" s="75" t="s">
        <v>28</v>
      </c>
      <c r="B20" s="75" t="s">
        <v>117</v>
      </c>
      <c r="C20" s="75" t="s">
        <v>98</v>
      </c>
      <c r="D20" s="75" t="s">
        <v>3</v>
      </c>
      <c r="E20" s="75">
        <v>1</v>
      </c>
      <c r="F20" s="75" t="s">
        <v>18</v>
      </c>
      <c r="G20" s="76" t="s">
        <v>121</v>
      </c>
      <c r="H20" s="75" t="s">
        <v>143</v>
      </c>
      <c r="I20" s="84" t="s">
        <v>149</v>
      </c>
      <c r="J20" s="75" t="s">
        <v>116</v>
      </c>
      <c r="K20" s="75" t="s">
        <v>150</v>
      </c>
      <c r="L20" s="75"/>
      <c r="M20" s="75"/>
      <c r="N20" s="75"/>
      <c r="O20" s="75"/>
      <c r="P20" s="75"/>
    </row>
    <row r="21" spans="1:16" ht="25.35" customHeight="1" x14ac:dyDescent="0.2">
      <c r="A21" s="75" t="s">
        <v>28</v>
      </c>
      <c r="B21" s="75" t="s">
        <v>108</v>
      </c>
      <c r="C21" s="75" t="s">
        <v>98</v>
      </c>
      <c r="D21" s="75" t="s">
        <v>3</v>
      </c>
      <c r="E21" s="75">
        <v>28</v>
      </c>
      <c r="F21" s="75" t="s">
        <v>18</v>
      </c>
      <c r="G21" s="76" t="s">
        <v>121</v>
      </c>
      <c r="H21" s="75" t="s">
        <v>143</v>
      </c>
      <c r="I21" s="84" t="s">
        <v>151</v>
      </c>
      <c r="J21" s="75" t="s">
        <v>116</v>
      </c>
      <c r="K21" s="75" t="s">
        <v>152</v>
      </c>
      <c r="L21" s="75"/>
      <c r="M21" s="75"/>
      <c r="N21" s="75"/>
      <c r="O21" s="75"/>
      <c r="P21" s="75"/>
    </row>
    <row r="22" spans="1:16" ht="25.35" customHeight="1" x14ac:dyDescent="0.2">
      <c r="A22" s="75" t="s">
        <v>28</v>
      </c>
      <c r="B22" s="75" t="s">
        <v>41</v>
      </c>
      <c r="C22" s="75" t="s">
        <v>98</v>
      </c>
      <c r="D22" s="75" t="s">
        <v>3</v>
      </c>
      <c r="E22" s="75">
        <v>4</v>
      </c>
      <c r="F22" s="75" t="s">
        <v>30</v>
      </c>
      <c r="G22" s="76" t="s">
        <v>121</v>
      </c>
      <c r="H22" s="75" t="s">
        <v>143</v>
      </c>
      <c r="I22" s="84" t="s">
        <v>149</v>
      </c>
      <c r="J22" s="75" t="s">
        <v>116</v>
      </c>
      <c r="K22" s="75" t="s">
        <v>150</v>
      </c>
      <c r="L22" s="75"/>
      <c r="M22" s="75"/>
      <c r="N22" s="75"/>
      <c r="O22" s="75"/>
      <c r="P22" s="75"/>
    </row>
    <row r="23" spans="1:16" ht="25.35" customHeight="1" x14ac:dyDescent="0.2">
      <c r="A23" s="75" t="s">
        <v>28</v>
      </c>
      <c r="B23" s="75" t="s">
        <v>41</v>
      </c>
      <c r="C23" s="75" t="s">
        <v>98</v>
      </c>
      <c r="D23" s="75" t="s">
        <v>3</v>
      </c>
      <c r="E23" s="75">
        <v>2</v>
      </c>
      <c r="F23" s="75" t="s">
        <v>104</v>
      </c>
      <c r="G23" s="76" t="s">
        <v>121</v>
      </c>
      <c r="H23" s="75" t="s">
        <v>143</v>
      </c>
      <c r="I23" s="84" t="s">
        <v>131</v>
      </c>
      <c r="J23" s="75" t="s">
        <v>116</v>
      </c>
      <c r="K23" s="75" t="s">
        <v>146</v>
      </c>
      <c r="L23" s="75"/>
      <c r="M23" s="75"/>
      <c r="N23" s="75"/>
      <c r="O23" s="75"/>
      <c r="P23" s="75"/>
    </row>
    <row r="24" spans="1:16" ht="25.35" customHeight="1" x14ac:dyDescent="0.2">
      <c r="A24" s="75" t="s">
        <v>28</v>
      </c>
      <c r="B24" s="75" t="s">
        <v>41</v>
      </c>
      <c r="C24" s="75" t="s">
        <v>98</v>
      </c>
      <c r="D24" s="75" t="s">
        <v>3</v>
      </c>
      <c r="E24" s="75">
        <v>232</v>
      </c>
      <c r="F24" s="75" t="s">
        <v>18</v>
      </c>
      <c r="G24" s="76" t="s">
        <v>121</v>
      </c>
      <c r="H24" s="75" t="s">
        <v>143</v>
      </c>
      <c r="I24" s="84" t="s">
        <v>153</v>
      </c>
      <c r="J24" s="75" t="s">
        <v>116</v>
      </c>
      <c r="K24" s="75" t="s">
        <v>154</v>
      </c>
      <c r="L24" s="75"/>
      <c r="M24" s="75"/>
      <c r="N24" s="75"/>
      <c r="O24" s="75"/>
      <c r="P24" s="75"/>
    </row>
    <row r="25" spans="1:16" ht="25.35" customHeight="1" x14ac:dyDescent="0.2">
      <c r="A25" s="75" t="s">
        <v>28</v>
      </c>
      <c r="B25" s="75" t="s">
        <v>118</v>
      </c>
      <c r="C25" s="75" t="s">
        <v>98</v>
      </c>
      <c r="D25" s="75" t="s">
        <v>3</v>
      </c>
      <c r="E25" s="75">
        <v>2</v>
      </c>
      <c r="F25" s="75" t="s">
        <v>18</v>
      </c>
      <c r="G25" s="76" t="s">
        <v>121</v>
      </c>
      <c r="H25" s="75" t="s">
        <v>143</v>
      </c>
      <c r="I25" s="84" t="s">
        <v>149</v>
      </c>
      <c r="J25" s="75" t="s">
        <v>116</v>
      </c>
      <c r="K25" s="75" t="s">
        <v>150</v>
      </c>
      <c r="L25" s="75"/>
      <c r="M25" s="75"/>
      <c r="N25" s="75"/>
      <c r="O25" s="75"/>
      <c r="P25" s="75"/>
    </row>
    <row r="26" spans="1:16" ht="25.35" customHeight="1" x14ac:dyDescent="0.2">
      <c r="A26" s="75" t="s">
        <v>28</v>
      </c>
      <c r="B26" s="75" t="s">
        <v>78</v>
      </c>
      <c r="C26" s="75" t="s">
        <v>98</v>
      </c>
      <c r="D26" s="75" t="s">
        <v>3</v>
      </c>
      <c r="E26" s="75">
        <v>2</v>
      </c>
      <c r="F26" s="75" t="s">
        <v>18</v>
      </c>
      <c r="G26" s="76" t="s">
        <v>121</v>
      </c>
      <c r="H26" s="75" t="s">
        <v>143</v>
      </c>
      <c r="I26" s="84" t="s">
        <v>131</v>
      </c>
      <c r="J26" s="75" t="s">
        <v>116</v>
      </c>
      <c r="K26" s="75" t="s">
        <v>146</v>
      </c>
      <c r="L26" s="75"/>
      <c r="M26" s="75"/>
      <c r="N26" s="75"/>
      <c r="O26" s="75"/>
      <c r="P26" s="75"/>
    </row>
    <row r="27" spans="1:16" ht="25.35" customHeight="1" x14ac:dyDescent="0.2">
      <c r="A27" s="75" t="s">
        <v>28</v>
      </c>
      <c r="B27" s="75" t="s">
        <v>37</v>
      </c>
      <c r="C27" s="75" t="s">
        <v>98</v>
      </c>
      <c r="D27" s="75" t="s">
        <v>3</v>
      </c>
      <c r="E27" s="75">
        <v>27</v>
      </c>
      <c r="F27" s="75" t="s">
        <v>30</v>
      </c>
      <c r="G27" s="76" t="s">
        <v>121</v>
      </c>
      <c r="H27" s="75" t="s">
        <v>143</v>
      </c>
      <c r="I27" s="84" t="s">
        <v>131</v>
      </c>
      <c r="J27" s="75" t="s">
        <v>116</v>
      </c>
      <c r="K27" s="75" t="s">
        <v>155</v>
      </c>
      <c r="L27" s="75"/>
      <c r="M27" s="75"/>
      <c r="N27" s="75"/>
      <c r="O27" s="75"/>
      <c r="P27" s="75"/>
    </row>
    <row r="28" spans="1:16" ht="25.35" customHeight="1" x14ac:dyDescent="0.2">
      <c r="A28" s="75" t="s">
        <v>28</v>
      </c>
      <c r="B28" s="75" t="s">
        <v>37</v>
      </c>
      <c r="C28" s="75" t="s">
        <v>98</v>
      </c>
      <c r="D28" s="75" t="s">
        <v>3</v>
      </c>
      <c r="E28" s="75">
        <v>273</v>
      </c>
      <c r="F28" s="75" t="s">
        <v>104</v>
      </c>
      <c r="G28" s="76" t="s">
        <v>121</v>
      </c>
      <c r="H28" s="75" t="s">
        <v>143</v>
      </c>
      <c r="I28" s="84" t="s">
        <v>131</v>
      </c>
      <c r="J28" s="75" t="s">
        <v>116</v>
      </c>
      <c r="K28" s="75" t="s">
        <v>146</v>
      </c>
      <c r="L28" s="75"/>
      <c r="M28" s="75"/>
      <c r="N28" s="75"/>
      <c r="O28" s="75"/>
      <c r="P28" s="75"/>
    </row>
    <row r="29" spans="1:16" ht="25.35" customHeight="1" x14ac:dyDescent="0.2">
      <c r="A29" s="75" t="s">
        <v>28</v>
      </c>
      <c r="B29" s="75" t="s">
        <v>37</v>
      </c>
      <c r="C29" s="75" t="s">
        <v>98</v>
      </c>
      <c r="D29" s="75" t="s">
        <v>3</v>
      </c>
      <c r="E29" s="75">
        <v>1001</v>
      </c>
      <c r="F29" s="75" t="s">
        <v>18</v>
      </c>
      <c r="G29" s="76" t="s">
        <v>121</v>
      </c>
      <c r="H29" s="75" t="s">
        <v>143</v>
      </c>
      <c r="I29" s="84" t="s">
        <v>156</v>
      </c>
      <c r="J29" s="75" t="s">
        <v>116</v>
      </c>
      <c r="K29" s="75" t="s">
        <v>157</v>
      </c>
      <c r="L29" s="75"/>
      <c r="M29" s="75"/>
      <c r="N29" s="75"/>
      <c r="O29" s="75"/>
      <c r="P29" s="75"/>
    </row>
    <row r="30" spans="1:16" ht="25.35" customHeight="1" x14ac:dyDescent="0.2">
      <c r="A30" s="75" t="s">
        <v>28</v>
      </c>
      <c r="B30" s="75" t="s">
        <v>36</v>
      </c>
      <c r="C30" s="75" t="s">
        <v>98</v>
      </c>
      <c r="D30" s="75" t="s">
        <v>3</v>
      </c>
      <c r="E30" s="75">
        <v>178</v>
      </c>
      <c r="F30" s="75" t="s">
        <v>30</v>
      </c>
      <c r="G30" s="76" t="s">
        <v>121</v>
      </c>
      <c r="H30" s="75" t="s">
        <v>143</v>
      </c>
      <c r="I30" s="84" t="s">
        <v>158</v>
      </c>
      <c r="J30" s="75" t="s">
        <v>116</v>
      </c>
      <c r="K30" s="75" t="s">
        <v>159</v>
      </c>
      <c r="L30" s="75"/>
      <c r="M30" s="75"/>
      <c r="N30" s="75"/>
      <c r="O30" s="75"/>
      <c r="P30" s="75"/>
    </row>
    <row r="31" spans="1:16" ht="25.35" customHeight="1" x14ac:dyDescent="0.2">
      <c r="A31" s="75" t="s">
        <v>28</v>
      </c>
      <c r="B31" s="75" t="s">
        <v>36</v>
      </c>
      <c r="C31" s="75" t="s">
        <v>98</v>
      </c>
      <c r="D31" s="75" t="s">
        <v>3</v>
      </c>
      <c r="E31" s="75">
        <v>55</v>
      </c>
      <c r="F31" s="75" t="s">
        <v>105</v>
      </c>
      <c r="G31" s="76" t="s">
        <v>121</v>
      </c>
      <c r="H31" s="75" t="s">
        <v>143</v>
      </c>
      <c r="I31" s="84" t="s">
        <v>149</v>
      </c>
      <c r="J31" s="75" t="s">
        <v>116</v>
      </c>
      <c r="K31" s="75" t="s">
        <v>150</v>
      </c>
      <c r="L31" s="75"/>
      <c r="M31" s="75"/>
      <c r="N31" s="75"/>
      <c r="O31" s="75"/>
      <c r="P31" s="75"/>
    </row>
    <row r="32" spans="1:16" ht="25.35" customHeight="1" x14ac:dyDescent="0.2">
      <c r="A32" s="75" t="s">
        <v>28</v>
      </c>
      <c r="B32" s="75" t="s">
        <v>36</v>
      </c>
      <c r="C32" s="75" t="s">
        <v>98</v>
      </c>
      <c r="D32" s="75" t="s">
        <v>3</v>
      </c>
      <c r="E32" s="75">
        <v>16</v>
      </c>
      <c r="F32" s="75" t="s">
        <v>104</v>
      </c>
      <c r="G32" s="76" t="s">
        <v>121</v>
      </c>
      <c r="H32" s="75" t="s">
        <v>143</v>
      </c>
      <c r="I32" s="84" t="s">
        <v>131</v>
      </c>
      <c r="J32" s="75" t="s">
        <v>116</v>
      </c>
      <c r="K32" s="75" t="s">
        <v>146</v>
      </c>
      <c r="L32" s="75"/>
      <c r="M32" s="75"/>
      <c r="N32" s="75"/>
      <c r="O32" s="75"/>
      <c r="P32" s="75"/>
    </row>
    <row r="33" spans="1:16" ht="25.35" customHeight="1" x14ac:dyDescent="0.2">
      <c r="A33" s="75" t="s">
        <v>28</v>
      </c>
      <c r="B33" s="75" t="s">
        <v>36</v>
      </c>
      <c r="C33" s="75" t="s">
        <v>98</v>
      </c>
      <c r="D33" s="75" t="s">
        <v>3</v>
      </c>
      <c r="E33" s="75">
        <v>2171</v>
      </c>
      <c r="F33" s="75" t="s">
        <v>18</v>
      </c>
      <c r="G33" s="76" t="s">
        <v>121</v>
      </c>
      <c r="H33" s="75" t="s">
        <v>143</v>
      </c>
      <c r="I33" s="84" t="s">
        <v>160</v>
      </c>
      <c r="J33" s="75" t="s">
        <v>116</v>
      </c>
      <c r="K33" s="75" t="s">
        <v>161</v>
      </c>
      <c r="L33" s="75"/>
      <c r="M33" s="75"/>
      <c r="N33" s="75"/>
      <c r="O33" s="75"/>
      <c r="P33" s="75"/>
    </row>
    <row r="34" spans="1:16" ht="25.35" customHeight="1" x14ac:dyDescent="0.2">
      <c r="A34" s="75" t="s">
        <v>28</v>
      </c>
      <c r="B34" s="75" t="s">
        <v>95</v>
      </c>
      <c r="C34" s="75" t="s">
        <v>98</v>
      </c>
      <c r="D34" s="75" t="s">
        <v>3</v>
      </c>
      <c r="E34" s="75">
        <v>28</v>
      </c>
      <c r="F34" s="75" t="s">
        <v>18</v>
      </c>
      <c r="G34" s="76" t="s">
        <v>121</v>
      </c>
      <c r="H34" s="75" t="s">
        <v>143</v>
      </c>
      <c r="I34" s="84" t="s">
        <v>162</v>
      </c>
      <c r="J34" s="75" t="s">
        <v>116</v>
      </c>
      <c r="K34" s="75" t="s">
        <v>163</v>
      </c>
      <c r="L34" s="75"/>
      <c r="M34" s="75"/>
      <c r="N34" s="75"/>
      <c r="O34" s="75"/>
      <c r="P34" s="75"/>
    </row>
    <row r="35" spans="1:16" ht="25.35" customHeight="1" x14ac:dyDescent="0.2">
      <c r="A35" s="75" t="s">
        <v>28</v>
      </c>
      <c r="B35" s="75" t="s">
        <v>39</v>
      </c>
      <c r="C35" s="75" t="s">
        <v>98</v>
      </c>
      <c r="D35" s="75" t="s">
        <v>3</v>
      </c>
      <c r="E35" s="75">
        <v>13</v>
      </c>
      <c r="F35" s="75" t="s">
        <v>30</v>
      </c>
      <c r="G35" s="76" t="s">
        <v>121</v>
      </c>
      <c r="H35" s="75" t="s">
        <v>143</v>
      </c>
      <c r="I35" s="84" t="s">
        <v>131</v>
      </c>
      <c r="J35" s="75" t="s">
        <v>116</v>
      </c>
      <c r="K35" s="75" t="s">
        <v>146</v>
      </c>
      <c r="L35" s="75"/>
      <c r="M35" s="75"/>
      <c r="N35" s="75"/>
      <c r="O35" s="75"/>
      <c r="P35" s="75"/>
    </row>
    <row r="36" spans="1:16" ht="25.35" customHeight="1" x14ac:dyDescent="0.2">
      <c r="A36" s="75" t="s">
        <v>28</v>
      </c>
      <c r="B36" s="75" t="s">
        <v>39</v>
      </c>
      <c r="C36" s="75" t="s">
        <v>98</v>
      </c>
      <c r="D36" s="75" t="s">
        <v>3</v>
      </c>
      <c r="E36" s="75">
        <v>58</v>
      </c>
      <c r="F36" s="75" t="s">
        <v>18</v>
      </c>
      <c r="G36" s="76" t="s">
        <v>121</v>
      </c>
      <c r="H36" s="75" t="s">
        <v>143</v>
      </c>
      <c r="I36" s="84" t="s">
        <v>164</v>
      </c>
      <c r="J36" s="75" t="s">
        <v>116</v>
      </c>
      <c r="K36" s="75" t="s">
        <v>165</v>
      </c>
      <c r="L36" s="75"/>
      <c r="M36" s="75"/>
      <c r="N36" s="75"/>
      <c r="O36" s="75"/>
      <c r="P36" s="75"/>
    </row>
    <row r="37" spans="1:16" ht="25.35" customHeight="1" x14ac:dyDescent="0.2">
      <c r="A37" s="75" t="s">
        <v>28</v>
      </c>
      <c r="B37" s="75" t="s">
        <v>79</v>
      </c>
      <c r="C37" s="75" t="s">
        <v>98</v>
      </c>
      <c r="D37" s="75" t="s">
        <v>3</v>
      </c>
      <c r="E37" s="75">
        <v>22</v>
      </c>
      <c r="F37" s="75" t="s">
        <v>30</v>
      </c>
      <c r="G37" s="76" t="s">
        <v>121</v>
      </c>
      <c r="H37" s="75" t="s">
        <v>143</v>
      </c>
      <c r="I37" s="84" t="s">
        <v>166</v>
      </c>
      <c r="J37" s="75" t="s">
        <v>116</v>
      </c>
      <c r="K37" s="75" t="s">
        <v>167</v>
      </c>
      <c r="L37" s="75"/>
      <c r="M37" s="75"/>
      <c r="N37" s="75"/>
      <c r="O37" s="75"/>
      <c r="P37" s="75"/>
    </row>
    <row r="38" spans="1:16" ht="25.35" customHeight="1" x14ac:dyDescent="0.2">
      <c r="A38" s="75" t="s">
        <v>28</v>
      </c>
      <c r="B38" s="75" t="s">
        <v>119</v>
      </c>
      <c r="C38" s="75" t="s">
        <v>98</v>
      </c>
      <c r="D38" s="75" t="s">
        <v>3</v>
      </c>
      <c r="E38" s="75">
        <v>1</v>
      </c>
      <c r="F38" s="75" t="s">
        <v>18</v>
      </c>
      <c r="G38" s="76" t="s">
        <v>121</v>
      </c>
      <c r="H38" s="75" t="s">
        <v>143</v>
      </c>
      <c r="I38" s="84" t="s">
        <v>149</v>
      </c>
      <c r="J38" s="75" t="s">
        <v>116</v>
      </c>
      <c r="K38" s="75" t="s">
        <v>150</v>
      </c>
      <c r="L38" s="75"/>
      <c r="M38" s="75"/>
      <c r="N38" s="75"/>
      <c r="O38" s="75"/>
      <c r="P38" s="75"/>
    </row>
    <row r="39" spans="1:16" ht="25.35" customHeight="1" x14ac:dyDescent="0.2">
      <c r="A39" s="75" t="s">
        <v>28</v>
      </c>
      <c r="B39" s="75" t="s">
        <v>101</v>
      </c>
      <c r="C39" s="75" t="s">
        <v>98</v>
      </c>
      <c r="D39" s="75" t="s">
        <v>3</v>
      </c>
      <c r="E39" s="75">
        <v>5</v>
      </c>
      <c r="F39" s="75" t="s">
        <v>18</v>
      </c>
      <c r="G39" s="76" t="s">
        <v>121</v>
      </c>
      <c r="H39" s="75" t="s">
        <v>143</v>
      </c>
      <c r="I39" s="84" t="s">
        <v>168</v>
      </c>
      <c r="J39" s="75" t="s">
        <v>116</v>
      </c>
      <c r="K39" s="75" t="s">
        <v>169</v>
      </c>
      <c r="L39" s="75"/>
      <c r="M39" s="75"/>
      <c r="N39" s="75"/>
      <c r="O39" s="75"/>
      <c r="P39" s="75"/>
    </row>
    <row r="40" spans="1:16" ht="25.35" customHeight="1" x14ac:dyDescent="0.2">
      <c r="A40" s="75" t="s">
        <v>28</v>
      </c>
      <c r="B40" s="75" t="s">
        <v>40</v>
      </c>
      <c r="C40" s="75" t="s">
        <v>98</v>
      </c>
      <c r="D40" s="75" t="s">
        <v>3</v>
      </c>
      <c r="E40" s="75">
        <v>64</v>
      </c>
      <c r="F40" s="75" t="s">
        <v>30</v>
      </c>
      <c r="G40" s="76" t="s">
        <v>121</v>
      </c>
      <c r="H40" s="75" t="s">
        <v>143</v>
      </c>
      <c r="I40" s="84" t="s">
        <v>170</v>
      </c>
      <c r="J40" s="75" t="s">
        <v>116</v>
      </c>
      <c r="K40" s="75" t="s">
        <v>171</v>
      </c>
      <c r="L40" s="75"/>
      <c r="M40" s="75"/>
      <c r="N40" s="75"/>
      <c r="O40" s="75"/>
      <c r="P40" s="75"/>
    </row>
    <row r="41" spans="1:16" ht="25.35" customHeight="1" x14ac:dyDescent="0.2">
      <c r="A41" s="75" t="s">
        <v>28</v>
      </c>
      <c r="B41" s="75" t="s">
        <v>40</v>
      </c>
      <c r="C41" s="75" t="s">
        <v>98</v>
      </c>
      <c r="D41" s="75" t="s">
        <v>3</v>
      </c>
      <c r="E41" s="75">
        <v>35</v>
      </c>
      <c r="F41" s="75" t="s">
        <v>105</v>
      </c>
      <c r="G41" s="76" t="s">
        <v>121</v>
      </c>
      <c r="H41" s="75" t="s">
        <v>143</v>
      </c>
      <c r="I41" s="84" t="s">
        <v>172</v>
      </c>
      <c r="J41" s="75" t="s">
        <v>116</v>
      </c>
      <c r="K41" s="75" t="s">
        <v>173</v>
      </c>
      <c r="L41" s="75"/>
      <c r="M41" s="75"/>
      <c r="N41" s="75"/>
      <c r="O41" s="75"/>
      <c r="P41" s="75"/>
    </row>
    <row r="42" spans="1:16" ht="25.35" customHeight="1" x14ac:dyDescent="0.2">
      <c r="A42" s="75" t="s">
        <v>28</v>
      </c>
      <c r="B42" s="75" t="s">
        <v>40</v>
      </c>
      <c r="C42" s="75" t="s">
        <v>98</v>
      </c>
      <c r="D42" s="75" t="s">
        <v>3</v>
      </c>
      <c r="E42" s="75">
        <v>13</v>
      </c>
      <c r="F42" s="75" t="s">
        <v>104</v>
      </c>
      <c r="G42" s="76" t="s">
        <v>121</v>
      </c>
      <c r="H42" s="75" t="s">
        <v>143</v>
      </c>
      <c r="I42" s="84" t="s">
        <v>174</v>
      </c>
      <c r="J42" s="75" t="s">
        <v>116</v>
      </c>
      <c r="K42" s="75" t="s">
        <v>175</v>
      </c>
      <c r="L42" s="75"/>
      <c r="M42" s="75"/>
      <c r="N42" s="75"/>
      <c r="O42" s="75"/>
      <c r="P42" s="75"/>
    </row>
    <row r="43" spans="1:16" ht="25.35" customHeight="1" x14ac:dyDescent="0.2">
      <c r="A43" s="75" t="s">
        <v>28</v>
      </c>
      <c r="B43" s="75" t="s">
        <v>40</v>
      </c>
      <c r="C43" s="75" t="s">
        <v>98</v>
      </c>
      <c r="D43" s="75" t="s">
        <v>3</v>
      </c>
      <c r="E43" s="75">
        <v>615</v>
      </c>
      <c r="F43" s="75" t="s">
        <v>18</v>
      </c>
      <c r="G43" s="76" t="s">
        <v>121</v>
      </c>
      <c r="H43" s="75" t="s">
        <v>143</v>
      </c>
      <c r="I43" s="84" t="s">
        <v>176</v>
      </c>
      <c r="J43" s="75" t="s">
        <v>116</v>
      </c>
      <c r="K43" s="75" t="s">
        <v>177</v>
      </c>
      <c r="L43" s="75"/>
      <c r="M43" s="75"/>
      <c r="N43" s="75"/>
      <c r="O43" s="75"/>
      <c r="P43" s="75"/>
    </row>
    <row r="44" spans="1:16" ht="25.35" customHeight="1" x14ac:dyDescent="0.2">
      <c r="A44" s="75" t="s">
        <v>28</v>
      </c>
      <c r="B44" s="75" t="s">
        <v>43</v>
      </c>
      <c r="C44" s="75" t="s">
        <v>98</v>
      </c>
      <c r="D44" s="75" t="s">
        <v>3</v>
      </c>
      <c r="E44" s="75">
        <v>53</v>
      </c>
      <c r="F44" s="75" t="s">
        <v>30</v>
      </c>
      <c r="G44" s="76" t="s">
        <v>121</v>
      </c>
      <c r="H44" s="75" t="s">
        <v>143</v>
      </c>
      <c r="I44" s="84" t="s">
        <v>178</v>
      </c>
      <c r="J44" s="75" t="s">
        <v>116</v>
      </c>
      <c r="K44" s="75" t="s">
        <v>179</v>
      </c>
      <c r="L44" s="75"/>
      <c r="M44" s="75"/>
      <c r="N44" s="75"/>
      <c r="O44" s="75"/>
      <c r="P44" s="75"/>
    </row>
    <row r="45" spans="1:16" ht="25.35" customHeight="1" x14ac:dyDescent="0.2">
      <c r="A45" s="75" t="s">
        <v>28</v>
      </c>
      <c r="B45" s="75" t="s">
        <v>43</v>
      </c>
      <c r="C45" s="75" t="s">
        <v>98</v>
      </c>
      <c r="D45" s="75" t="s">
        <v>3</v>
      </c>
      <c r="E45" s="75">
        <v>41</v>
      </c>
      <c r="F45" s="75" t="s">
        <v>105</v>
      </c>
      <c r="G45" s="76" t="s">
        <v>121</v>
      </c>
      <c r="H45" s="75" t="s">
        <v>143</v>
      </c>
      <c r="I45" s="84" t="s">
        <v>180</v>
      </c>
      <c r="J45" s="75" t="s">
        <v>116</v>
      </c>
      <c r="K45" s="75" t="s">
        <v>181</v>
      </c>
      <c r="L45" s="75"/>
      <c r="M45" s="75"/>
      <c r="N45" s="75"/>
      <c r="O45" s="75"/>
      <c r="P45" s="75"/>
    </row>
    <row r="46" spans="1:16" ht="25.35" customHeight="1" x14ac:dyDescent="0.2">
      <c r="A46" s="75" t="s">
        <v>28</v>
      </c>
      <c r="B46" s="75" t="s">
        <v>43</v>
      </c>
      <c r="C46" s="75" t="s">
        <v>98</v>
      </c>
      <c r="D46" s="75" t="s">
        <v>3</v>
      </c>
      <c r="E46" s="75">
        <v>257</v>
      </c>
      <c r="F46" s="75" t="s">
        <v>18</v>
      </c>
      <c r="G46" s="76" t="s">
        <v>121</v>
      </c>
      <c r="H46" s="75" t="s">
        <v>143</v>
      </c>
      <c r="I46" s="84" t="s">
        <v>182</v>
      </c>
      <c r="J46" s="75" t="s">
        <v>116</v>
      </c>
      <c r="K46" s="75" t="s">
        <v>183</v>
      </c>
      <c r="L46" s="75"/>
      <c r="M46" s="75"/>
      <c r="N46" s="75"/>
      <c r="O46" s="75"/>
      <c r="P46" s="75"/>
    </row>
    <row r="47" spans="1:16" ht="25.35" customHeight="1" x14ac:dyDescent="0.2">
      <c r="A47" s="75" t="s">
        <v>28</v>
      </c>
      <c r="B47" s="75" t="s">
        <v>109</v>
      </c>
      <c r="C47" s="75" t="s">
        <v>98</v>
      </c>
      <c r="D47" s="75" t="s">
        <v>3</v>
      </c>
      <c r="E47" s="75">
        <v>166</v>
      </c>
      <c r="F47" s="75" t="s">
        <v>18</v>
      </c>
      <c r="G47" s="76" t="s">
        <v>121</v>
      </c>
      <c r="H47" s="75" t="s">
        <v>143</v>
      </c>
      <c r="I47" s="84" t="s">
        <v>184</v>
      </c>
      <c r="J47" s="75" t="s">
        <v>116</v>
      </c>
      <c r="K47" s="75" t="s">
        <v>185</v>
      </c>
      <c r="L47" s="75"/>
      <c r="M47" s="75"/>
      <c r="N47" s="75"/>
      <c r="O47" s="75"/>
      <c r="P47" s="75"/>
    </row>
    <row r="48" spans="1:16" ht="25.35" customHeight="1" x14ac:dyDescent="0.2">
      <c r="A48" s="75" t="s">
        <v>28</v>
      </c>
      <c r="B48" s="75" t="s">
        <v>96</v>
      </c>
      <c r="C48" s="75" t="s">
        <v>98</v>
      </c>
      <c r="D48" s="75" t="s">
        <v>3</v>
      </c>
      <c r="E48" s="75">
        <v>2</v>
      </c>
      <c r="F48" s="75" t="s">
        <v>30</v>
      </c>
      <c r="G48" s="76" t="s">
        <v>121</v>
      </c>
      <c r="H48" s="75" t="s">
        <v>143</v>
      </c>
      <c r="I48" s="84" t="s">
        <v>149</v>
      </c>
      <c r="J48" s="75" t="s">
        <v>116</v>
      </c>
      <c r="K48" s="75" t="s">
        <v>150</v>
      </c>
      <c r="L48" s="75"/>
      <c r="M48" s="75"/>
      <c r="N48" s="75"/>
      <c r="O48" s="75"/>
      <c r="P48" s="75"/>
    </row>
    <row r="49" spans="1:16" ht="25.35" customHeight="1" x14ac:dyDescent="0.2">
      <c r="A49" s="75" t="s">
        <v>28</v>
      </c>
      <c r="B49" s="75" t="s">
        <v>96</v>
      </c>
      <c r="C49" s="75" t="s">
        <v>98</v>
      </c>
      <c r="D49" s="75" t="s">
        <v>3</v>
      </c>
      <c r="E49" s="75">
        <v>4</v>
      </c>
      <c r="F49" s="75" t="s">
        <v>18</v>
      </c>
      <c r="G49" s="76" t="s">
        <v>121</v>
      </c>
      <c r="H49" s="75" t="s">
        <v>143</v>
      </c>
      <c r="I49" s="84" t="s">
        <v>186</v>
      </c>
      <c r="J49" s="75" t="s">
        <v>116</v>
      </c>
      <c r="K49" s="75" t="s">
        <v>187</v>
      </c>
      <c r="L49" s="75"/>
      <c r="M49" s="75"/>
      <c r="N49" s="75"/>
      <c r="O49" s="75"/>
      <c r="P49" s="75"/>
    </row>
    <row r="50" spans="1:16" ht="25.35" customHeight="1" x14ac:dyDescent="0.2">
      <c r="A50" s="75" t="s">
        <v>28</v>
      </c>
      <c r="B50" s="75" t="s">
        <v>110</v>
      </c>
      <c r="C50" s="75" t="s">
        <v>98</v>
      </c>
      <c r="D50" s="75" t="s">
        <v>3</v>
      </c>
      <c r="E50" s="75">
        <v>3</v>
      </c>
      <c r="F50" s="75" t="s">
        <v>18</v>
      </c>
      <c r="G50" s="76" t="s">
        <v>121</v>
      </c>
      <c r="H50" s="75" t="s">
        <v>143</v>
      </c>
      <c r="I50" s="84" t="s">
        <v>131</v>
      </c>
      <c r="J50" s="75" t="s">
        <v>116</v>
      </c>
      <c r="K50" s="75" t="s">
        <v>146</v>
      </c>
      <c r="L50" s="75"/>
      <c r="M50" s="75"/>
      <c r="N50" s="75"/>
      <c r="O50" s="75"/>
      <c r="P50" s="75"/>
    </row>
    <row r="51" spans="1:16" ht="25.35" customHeight="1" x14ac:dyDescent="0.2">
      <c r="A51" s="75" t="s">
        <v>28</v>
      </c>
      <c r="B51" s="75" t="s">
        <v>99</v>
      </c>
      <c r="C51" s="75" t="s">
        <v>98</v>
      </c>
      <c r="D51" s="75" t="s">
        <v>3</v>
      </c>
      <c r="E51" s="75">
        <v>7</v>
      </c>
      <c r="F51" s="75" t="s">
        <v>30</v>
      </c>
      <c r="G51" s="76" t="s">
        <v>121</v>
      </c>
      <c r="H51" s="75" t="s">
        <v>143</v>
      </c>
      <c r="I51" s="84" t="s">
        <v>149</v>
      </c>
      <c r="J51" s="75" t="s">
        <v>116</v>
      </c>
      <c r="K51" s="75" t="s">
        <v>150</v>
      </c>
      <c r="L51" s="75"/>
      <c r="M51" s="75"/>
      <c r="N51" s="75"/>
      <c r="O51" s="75"/>
      <c r="P51" s="75"/>
    </row>
    <row r="52" spans="1:16" ht="25.35" customHeight="1" x14ac:dyDescent="0.2">
      <c r="A52" s="75" t="s">
        <v>28</v>
      </c>
      <c r="B52" s="75" t="s">
        <v>99</v>
      </c>
      <c r="C52" s="75" t="s">
        <v>98</v>
      </c>
      <c r="D52" s="75" t="s">
        <v>3</v>
      </c>
      <c r="E52" s="75">
        <v>118</v>
      </c>
      <c r="F52" s="75" t="s">
        <v>18</v>
      </c>
      <c r="G52" s="76" t="s">
        <v>121</v>
      </c>
      <c r="H52" s="75" t="s">
        <v>143</v>
      </c>
      <c r="I52" s="84" t="s">
        <v>188</v>
      </c>
      <c r="J52" s="75" t="s">
        <v>116</v>
      </c>
      <c r="K52" s="75" t="s">
        <v>189</v>
      </c>
      <c r="L52" s="75"/>
      <c r="M52" s="75"/>
      <c r="N52" s="75"/>
      <c r="O52" s="75"/>
      <c r="P52" s="75"/>
    </row>
    <row r="53" spans="1:16" ht="25.35" customHeight="1" x14ac:dyDescent="0.2">
      <c r="A53" s="75" t="s">
        <v>28</v>
      </c>
      <c r="B53" s="75" t="s">
        <v>42</v>
      </c>
      <c r="C53" s="75" t="s">
        <v>98</v>
      </c>
      <c r="D53" s="75" t="s">
        <v>3</v>
      </c>
      <c r="E53" s="75">
        <v>2</v>
      </c>
      <c r="F53" s="75" t="s">
        <v>30</v>
      </c>
      <c r="G53" s="76" t="s">
        <v>121</v>
      </c>
      <c r="H53" s="75" t="s">
        <v>143</v>
      </c>
      <c r="I53" s="84" t="s">
        <v>131</v>
      </c>
      <c r="J53" s="75" t="s">
        <v>116</v>
      </c>
      <c r="K53" s="75" t="s">
        <v>146</v>
      </c>
      <c r="L53" s="75"/>
      <c r="M53" s="75"/>
      <c r="N53" s="75"/>
      <c r="O53" s="75"/>
      <c r="P53" s="75"/>
    </row>
    <row r="54" spans="1:16" ht="25.35" customHeight="1" x14ac:dyDescent="0.2">
      <c r="A54" s="75" t="s">
        <v>28</v>
      </c>
      <c r="B54" s="75" t="s">
        <v>42</v>
      </c>
      <c r="C54" s="75" t="s">
        <v>98</v>
      </c>
      <c r="D54" s="75" t="s">
        <v>3</v>
      </c>
      <c r="E54" s="75">
        <v>46</v>
      </c>
      <c r="F54" s="75" t="s">
        <v>18</v>
      </c>
      <c r="G54" s="76" t="s">
        <v>121</v>
      </c>
      <c r="H54" s="75" t="s">
        <v>143</v>
      </c>
      <c r="I54" s="84" t="s">
        <v>190</v>
      </c>
      <c r="J54" s="75" t="s">
        <v>116</v>
      </c>
      <c r="K54" s="75" t="s">
        <v>191</v>
      </c>
      <c r="L54" s="75"/>
      <c r="M54" s="75"/>
      <c r="N54" s="75"/>
      <c r="O54" s="75"/>
      <c r="P54" s="75"/>
    </row>
    <row r="55" spans="1:16" ht="25.35" customHeight="1" x14ac:dyDescent="0.2">
      <c r="A55" s="75" t="s">
        <v>28</v>
      </c>
      <c r="B55" s="75" t="s">
        <v>53</v>
      </c>
      <c r="C55" s="75" t="s">
        <v>98</v>
      </c>
      <c r="D55" s="75" t="s">
        <v>3</v>
      </c>
      <c r="E55" s="75">
        <v>20</v>
      </c>
      <c r="F55" s="75" t="s">
        <v>30</v>
      </c>
      <c r="G55" s="76" t="s">
        <v>121</v>
      </c>
      <c r="H55" s="75" t="s">
        <v>143</v>
      </c>
      <c r="I55" s="84" t="s">
        <v>131</v>
      </c>
      <c r="J55" s="75" t="s">
        <v>116</v>
      </c>
      <c r="K55" s="75" t="s">
        <v>146</v>
      </c>
      <c r="L55" s="75"/>
      <c r="M55" s="75"/>
      <c r="N55" s="75"/>
      <c r="O55" s="75"/>
      <c r="P55" s="75"/>
    </row>
    <row r="56" spans="1:16" ht="25.35" customHeight="1" x14ac:dyDescent="0.2">
      <c r="A56" s="75" t="s">
        <v>28</v>
      </c>
      <c r="B56" s="75" t="s">
        <v>53</v>
      </c>
      <c r="C56" s="75" t="s">
        <v>98</v>
      </c>
      <c r="D56" s="75" t="s">
        <v>3</v>
      </c>
      <c r="E56" s="75">
        <v>57</v>
      </c>
      <c r="F56" s="75" t="s">
        <v>105</v>
      </c>
      <c r="G56" s="76" t="s">
        <v>121</v>
      </c>
      <c r="H56" s="75" t="s">
        <v>143</v>
      </c>
      <c r="I56" s="84" t="s">
        <v>192</v>
      </c>
      <c r="J56" s="75" t="s">
        <v>116</v>
      </c>
      <c r="K56" s="75" t="s">
        <v>193</v>
      </c>
      <c r="L56" s="75"/>
      <c r="M56" s="75"/>
      <c r="N56" s="75"/>
      <c r="O56" s="75"/>
      <c r="P56" s="75"/>
    </row>
    <row r="57" spans="1:16" ht="25.35" customHeight="1" x14ac:dyDescent="0.2">
      <c r="A57" s="75" t="s">
        <v>28</v>
      </c>
      <c r="B57" s="75" t="s">
        <v>53</v>
      </c>
      <c r="C57" s="75" t="s">
        <v>98</v>
      </c>
      <c r="D57" s="75" t="s">
        <v>3</v>
      </c>
      <c r="E57" s="75">
        <v>10</v>
      </c>
      <c r="F57" s="75" t="s">
        <v>104</v>
      </c>
      <c r="G57" s="76" t="s">
        <v>121</v>
      </c>
      <c r="H57" s="75" t="s">
        <v>143</v>
      </c>
      <c r="I57" s="84" t="s">
        <v>131</v>
      </c>
      <c r="J57" s="75" t="s">
        <v>116</v>
      </c>
      <c r="K57" s="75" t="s">
        <v>146</v>
      </c>
      <c r="L57" s="75"/>
      <c r="M57" s="75"/>
      <c r="N57" s="75"/>
      <c r="O57" s="75"/>
      <c r="P57" s="75"/>
    </row>
    <row r="58" spans="1:16" ht="25.35" customHeight="1" x14ac:dyDescent="0.2">
      <c r="A58" s="75" t="s">
        <v>28</v>
      </c>
      <c r="B58" s="75" t="s">
        <v>53</v>
      </c>
      <c r="C58" s="75" t="s">
        <v>98</v>
      </c>
      <c r="D58" s="75" t="s">
        <v>3</v>
      </c>
      <c r="E58" s="75">
        <v>289</v>
      </c>
      <c r="F58" s="75" t="s">
        <v>18</v>
      </c>
      <c r="G58" s="76" t="s">
        <v>121</v>
      </c>
      <c r="H58" s="75" t="s">
        <v>143</v>
      </c>
      <c r="I58" s="84" t="s">
        <v>194</v>
      </c>
      <c r="J58" s="75" t="s">
        <v>116</v>
      </c>
      <c r="K58" s="75" t="s">
        <v>195</v>
      </c>
      <c r="L58" s="75"/>
      <c r="M58" s="75"/>
      <c r="N58" s="75"/>
      <c r="O58" s="75"/>
      <c r="P58" s="75"/>
    </row>
    <row r="59" spans="1:16" ht="25.35" customHeight="1" x14ac:dyDescent="0.2">
      <c r="A59" s="75" t="s">
        <v>28</v>
      </c>
      <c r="B59" s="75" t="s">
        <v>107</v>
      </c>
      <c r="C59" s="75" t="s">
        <v>98</v>
      </c>
      <c r="D59" s="75" t="s">
        <v>3</v>
      </c>
      <c r="E59" s="75">
        <v>98</v>
      </c>
      <c r="F59" s="75" t="s">
        <v>30</v>
      </c>
      <c r="G59" s="76" t="s">
        <v>121</v>
      </c>
      <c r="H59" s="75" t="s">
        <v>143</v>
      </c>
      <c r="I59" s="84" t="s">
        <v>196</v>
      </c>
      <c r="J59" s="75" t="s">
        <v>116</v>
      </c>
      <c r="K59" s="75" t="s">
        <v>197</v>
      </c>
      <c r="L59" s="75"/>
      <c r="M59" s="75"/>
      <c r="N59" s="75"/>
      <c r="O59" s="75"/>
      <c r="P59" s="75"/>
    </row>
    <row r="60" spans="1:16" ht="25.35" customHeight="1" x14ac:dyDescent="0.2">
      <c r="A60" s="75" t="s">
        <v>28</v>
      </c>
      <c r="B60" s="75" t="s">
        <v>107</v>
      </c>
      <c r="C60" s="75" t="s">
        <v>98</v>
      </c>
      <c r="D60" s="75" t="s">
        <v>3</v>
      </c>
      <c r="E60" s="75">
        <v>66</v>
      </c>
      <c r="F60" s="75" t="s">
        <v>105</v>
      </c>
      <c r="G60" s="76" t="s">
        <v>121</v>
      </c>
      <c r="H60" s="75" t="s">
        <v>143</v>
      </c>
      <c r="I60" s="84" t="s">
        <v>149</v>
      </c>
      <c r="J60" s="75" t="s">
        <v>116</v>
      </c>
      <c r="K60" s="75" t="s">
        <v>150</v>
      </c>
      <c r="L60" s="75"/>
      <c r="M60" s="75"/>
      <c r="N60" s="75"/>
      <c r="O60" s="75"/>
      <c r="P60" s="75"/>
    </row>
    <row r="61" spans="1:16" ht="25.35" customHeight="1" x14ac:dyDescent="0.2">
      <c r="A61" s="75" t="s">
        <v>28</v>
      </c>
      <c r="B61" s="75" t="s">
        <v>107</v>
      </c>
      <c r="C61" s="75" t="s">
        <v>98</v>
      </c>
      <c r="D61" s="75" t="s">
        <v>3</v>
      </c>
      <c r="E61" s="75">
        <v>7</v>
      </c>
      <c r="F61" s="75" t="s">
        <v>104</v>
      </c>
      <c r="G61" s="76" t="s">
        <v>121</v>
      </c>
      <c r="H61" s="75" t="s">
        <v>143</v>
      </c>
      <c r="I61" s="84" t="s">
        <v>131</v>
      </c>
      <c r="J61" s="75" t="s">
        <v>116</v>
      </c>
      <c r="K61" s="75" t="s">
        <v>146</v>
      </c>
      <c r="L61" s="75"/>
      <c r="M61" s="75"/>
      <c r="N61" s="75"/>
      <c r="O61" s="75"/>
      <c r="P61" s="75"/>
    </row>
    <row r="62" spans="1:16" ht="25.35" customHeight="1" x14ac:dyDescent="0.2">
      <c r="A62" s="75" t="s">
        <v>28</v>
      </c>
      <c r="B62" s="75" t="s">
        <v>107</v>
      </c>
      <c r="C62" s="75" t="s">
        <v>98</v>
      </c>
      <c r="D62" s="75" t="s">
        <v>3</v>
      </c>
      <c r="E62" s="75">
        <v>270</v>
      </c>
      <c r="F62" s="75" t="s">
        <v>18</v>
      </c>
      <c r="G62" s="76" t="s">
        <v>121</v>
      </c>
      <c r="H62" s="75" t="s">
        <v>143</v>
      </c>
      <c r="I62" s="84" t="s">
        <v>198</v>
      </c>
      <c r="J62" s="75" t="s">
        <v>116</v>
      </c>
      <c r="K62" s="75" t="s">
        <v>199</v>
      </c>
      <c r="L62" s="75"/>
      <c r="M62" s="75"/>
      <c r="N62" s="75"/>
      <c r="O62" s="75"/>
      <c r="P62" s="75"/>
    </row>
    <row r="63" spans="1:16" ht="25.35" customHeight="1" x14ac:dyDescent="0.2">
      <c r="A63" s="75" t="s">
        <v>32</v>
      </c>
      <c r="B63" s="75" t="s">
        <v>31</v>
      </c>
      <c r="C63" s="75" t="s">
        <v>98</v>
      </c>
      <c r="D63" s="75" t="s">
        <v>3</v>
      </c>
      <c r="E63" s="75">
        <v>10</v>
      </c>
      <c r="F63" s="75" t="s">
        <v>30</v>
      </c>
      <c r="G63" s="76" t="s">
        <v>121</v>
      </c>
      <c r="H63" s="75" t="s">
        <v>122</v>
      </c>
      <c r="I63" s="84" t="s">
        <v>200</v>
      </c>
      <c r="J63" s="75" t="s">
        <v>116</v>
      </c>
      <c r="K63" s="75" t="s">
        <v>201</v>
      </c>
      <c r="L63" s="75" t="s">
        <v>91</v>
      </c>
      <c r="M63" s="75" t="s">
        <v>92</v>
      </c>
      <c r="N63" s="75" t="s">
        <v>93</v>
      </c>
      <c r="O63" s="75"/>
      <c r="P63" s="75"/>
    </row>
    <row r="64" spans="1:16" ht="25.35" customHeight="1" x14ac:dyDescent="0.2">
      <c r="A64" s="75" t="s">
        <v>32</v>
      </c>
      <c r="B64" s="75" t="s">
        <v>31</v>
      </c>
      <c r="C64" s="75" t="s">
        <v>98</v>
      </c>
      <c r="D64" s="75" t="s">
        <v>3</v>
      </c>
      <c r="E64" s="75">
        <v>303</v>
      </c>
      <c r="F64" s="75" t="s">
        <v>18</v>
      </c>
      <c r="G64" s="76" t="s">
        <v>121</v>
      </c>
      <c r="H64" s="75" t="s">
        <v>122</v>
      </c>
      <c r="I64" s="84" t="s">
        <v>202</v>
      </c>
      <c r="J64" s="75" t="s">
        <v>116</v>
      </c>
      <c r="K64" s="75" t="s">
        <v>203</v>
      </c>
      <c r="L64" s="75"/>
      <c r="M64" s="75"/>
      <c r="N64" s="75"/>
      <c r="O64" s="75"/>
      <c r="P64" s="75"/>
    </row>
    <row r="65" spans="1:16" ht="25.35" customHeight="1" x14ac:dyDescent="0.2">
      <c r="A65" s="75" t="s">
        <v>32</v>
      </c>
      <c r="B65" s="75" t="s">
        <v>94</v>
      </c>
      <c r="C65" s="75" t="s">
        <v>98</v>
      </c>
      <c r="D65" s="75" t="s">
        <v>3</v>
      </c>
      <c r="E65" s="75">
        <v>1</v>
      </c>
      <c r="F65" s="75" t="s">
        <v>30</v>
      </c>
      <c r="G65" s="76" t="s">
        <v>121</v>
      </c>
      <c r="H65" s="75" t="s">
        <v>122</v>
      </c>
      <c r="I65" s="84" t="s">
        <v>131</v>
      </c>
      <c r="J65" s="75" t="s">
        <v>116</v>
      </c>
      <c r="K65" s="75" t="s">
        <v>132</v>
      </c>
      <c r="L65" s="75"/>
      <c r="M65" s="75"/>
      <c r="N65" s="75"/>
      <c r="O65" s="75"/>
      <c r="P65" s="75"/>
    </row>
    <row r="66" spans="1:16" ht="25.35" customHeight="1" x14ac:dyDescent="0.2">
      <c r="A66" s="75" t="s">
        <v>32</v>
      </c>
      <c r="B66" s="75" t="s">
        <v>94</v>
      </c>
      <c r="C66" s="75" t="s">
        <v>98</v>
      </c>
      <c r="D66" s="75" t="s">
        <v>3</v>
      </c>
      <c r="E66" s="75">
        <v>4</v>
      </c>
      <c r="F66" s="75" t="s">
        <v>18</v>
      </c>
      <c r="G66" s="76" t="s">
        <v>121</v>
      </c>
      <c r="H66" s="75" t="s">
        <v>122</v>
      </c>
      <c r="I66" s="84" t="s">
        <v>149</v>
      </c>
      <c r="J66" s="75" t="s">
        <v>116</v>
      </c>
      <c r="K66" s="75" t="s">
        <v>150</v>
      </c>
      <c r="L66" s="75"/>
      <c r="M66" s="75"/>
      <c r="N66" s="75"/>
      <c r="O66" s="75"/>
      <c r="P66" s="75"/>
    </row>
    <row r="67" spans="1:16" ht="25.35" customHeight="1" x14ac:dyDescent="0.2">
      <c r="A67" s="75" t="s">
        <v>75</v>
      </c>
      <c r="B67" s="75" t="s">
        <v>76</v>
      </c>
      <c r="C67" s="75" t="s">
        <v>98</v>
      </c>
      <c r="D67" s="75" t="s">
        <v>3</v>
      </c>
      <c r="E67" s="75">
        <v>1</v>
      </c>
      <c r="F67" s="75" t="s">
        <v>30</v>
      </c>
      <c r="G67" s="76" t="s">
        <v>121</v>
      </c>
      <c r="H67" s="75" t="s">
        <v>122</v>
      </c>
      <c r="I67" s="84" t="s">
        <v>131</v>
      </c>
      <c r="J67" s="75" t="s">
        <v>116</v>
      </c>
      <c r="K67" s="75" t="s">
        <v>132</v>
      </c>
      <c r="L67" s="75"/>
      <c r="M67" s="75"/>
      <c r="N67" s="75"/>
      <c r="O67" s="75"/>
      <c r="P67" s="75"/>
    </row>
    <row r="137" spans="4:4" x14ac:dyDescent="0.2">
      <c r="D137" s="60"/>
    </row>
  </sheetData>
  <sheetProtection algorithmName="SHA-512" hashValue="4th1rp8HrAAnxJ1tIRHpfCncHZLq07qSPp6DJaJkq+RvIS342OIZo3oIWUAhsuK4eZ2G+nnuwoKdjgvCFobXMg==" saltValue="pZnrr2Ma/V1EMXFHNXvAOg==" spinCount="100000" sheet="1" sort="0" autoFilter="0"/>
  <mergeCells count="1">
    <mergeCell ref="A1:H1"/>
  </mergeCells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showGridLines="0" zoomScaleNormal="100" workbookViewId="0">
      <pane xSplit="4" ySplit="3" topLeftCell="L4" activePane="bottomRight" state="frozen"/>
      <selection pane="topRight" activeCell="D1" sqref="D1"/>
      <selection pane="bottomLeft" activeCell="A4" sqref="A4"/>
      <selection pane="bottomRight" activeCell="A27" sqref="A4:XFD27"/>
    </sheetView>
  </sheetViews>
  <sheetFormatPr defaultColWidth="9.28515625" defaultRowHeight="12.75" x14ac:dyDescent="0.2"/>
  <cols>
    <col min="1" max="1" width="16.140625" style="3" customWidth="1"/>
    <col min="2" max="2" width="12.7109375" style="3" customWidth="1"/>
    <col min="3" max="3" width="15.7109375" style="3" customWidth="1"/>
    <col min="4" max="5" width="13.85546875" style="3" customWidth="1"/>
    <col min="6" max="6" width="20.85546875" style="3" customWidth="1"/>
    <col min="7" max="7" width="20.28515625" style="29" customWidth="1"/>
    <col min="8" max="8" width="12.7109375" style="29" customWidth="1"/>
    <col min="9" max="9" width="13.5703125" style="29" customWidth="1"/>
    <col min="10" max="13" width="10.7109375" style="3" customWidth="1"/>
    <col min="14" max="14" width="10.5703125" style="3" customWidth="1"/>
    <col min="15" max="15" width="20.7109375" style="3" customWidth="1"/>
    <col min="16" max="16" width="10.5703125" style="3" customWidth="1"/>
    <col min="17" max="17" width="64.42578125" style="34" customWidth="1"/>
    <col min="18" max="18" width="38.5703125" style="10" customWidth="1"/>
    <col min="19" max="16384" width="9.28515625" style="3"/>
  </cols>
  <sheetData>
    <row r="1" spans="1:18" ht="25.15" customHeight="1" x14ac:dyDescent="0.2">
      <c r="A1" s="119" t="s">
        <v>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</row>
    <row r="2" spans="1:18" ht="25.15" customHeight="1" x14ac:dyDescent="0.2">
      <c r="A2" s="12" t="s">
        <v>19</v>
      </c>
      <c r="B2" s="25"/>
      <c r="C2" s="13">
        <f ca="1">SUMPRODUCT(SUBTOTAL(9,OFFSET(M4:M26,ROW(M4:M26)-ROW(J4),0,1))*(J4:J26="active"))</f>
        <v>508</v>
      </c>
      <c r="D2" s="6"/>
      <c r="E2" s="37"/>
      <c r="F2" s="7"/>
      <c r="G2" s="28" t="s">
        <v>20</v>
      </c>
      <c r="H2" s="30">
        <f ca="1">SUMPRODUCT(SUBTOTAL(9,OFFSET(M4:M26,ROW(M4:M26)-ROW(J4),0,1))*(J4:J26="planned"))</f>
        <v>31</v>
      </c>
      <c r="I2" s="26"/>
      <c r="J2" s="8"/>
      <c r="K2" s="8"/>
      <c r="L2" s="8"/>
      <c r="M2" s="7"/>
      <c r="N2" s="7"/>
      <c r="O2" s="8"/>
      <c r="P2" s="8"/>
      <c r="Q2" s="32"/>
      <c r="R2" s="9"/>
    </row>
    <row r="3" spans="1:18" s="18" customFormat="1" ht="49.9" customHeight="1" x14ac:dyDescent="0.2">
      <c r="A3" s="14" t="s">
        <v>24</v>
      </c>
      <c r="B3" s="19" t="s">
        <v>26</v>
      </c>
      <c r="C3" s="15" t="s">
        <v>25</v>
      </c>
      <c r="D3" s="16" t="s">
        <v>13</v>
      </c>
      <c r="E3" s="16" t="s">
        <v>55</v>
      </c>
      <c r="F3" s="16" t="s">
        <v>56</v>
      </c>
      <c r="G3" s="16" t="s">
        <v>0</v>
      </c>
      <c r="H3" s="16" t="s">
        <v>15</v>
      </c>
      <c r="I3" s="16" t="s">
        <v>64</v>
      </c>
      <c r="J3" s="16" t="s">
        <v>14</v>
      </c>
      <c r="K3" s="16" t="s">
        <v>21</v>
      </c>
      <c r="L3" s="16" t="s">
        <v>22</v>
      </c>
      <c r="M3" s="16" t="s">
        <v>23</v>
      </c>
      <c r="N3" s="16" t="s">
        <v>1</v>
      </c>
      <c r="O3" s="16" t="s">
        <v>12</v>
      </c>
      <c r="P3" s="17" t="s">
        <v>17</v>
      </c>
      <c r="Q3" s="33" t="s">
        <v>11</v>
      </c>
      <c r="R3" s="17" t="s">
        <v>27</v>
      </c>
    </row>
    <row r="4" spans="1:18" s="4" customFormat="1" ht="25.15" hidden="1" customHeight="1" x14ac:dyDescent="0.2">
      <c r="A4" s="20" t="s">
        <v>70</v>
      </c>
      <c r="B4" s="20" t="s">
        <v>70</v>
      </c>
      <c r="C4" s="21" t="s">
        <v>70</v>
      </c>
      <c r="D4" s="11" t="s">
        <v>70</v>
      </c>
      <c r="E4" s="21" t="s">
        <v>34</v>
      </c>
      <c r="F4" s="21" t="s">
        <v>34</v>
      </c>
      <c r="G4" s="21" t="s">
        <v>47</v>
      </c>
      <c r="H4" s="11" t="s">
        <v>2</v>
      </c>
      <c r="I4" s="11" t="s">
        <v>2</v>
      </c>
      <c r="J4" s="11" t="s">
        <v>3</v>
      </c>
      <c r="K4" s="23">
        <v>2013</v>
      </c>
      <c r="L4" s="24" t="s">
        <v>2</v>
      </c>
      <c r="M4" s="11">
        <v>208</v>
      </c>
      <c r="N4" s="11" t="s">
        <v>18</v>
      </c>
      <c r="O4" s="11" t="s">
        <v>4</v>
      </c>
      <c r="P4" s="27">
        <v>42131</v>
      </c>
      <c r="Q4" s="42" t="s">
        <v>74</v>
      </c>
      <c r="R4" s="5"/>
    </row>
    <row r="5" spans="1:18" s="4" customFormat="1" ht="25.15" hidden="1" customHeight="1" x14ac:dyDescent="0.2">
      <c r="A5" s="20" t="s">
        <v>70</v>
      </c>
      <c r="B5" s="20" t="s">
        <v>70</v>
      </c>
      <c r="C5" s="21" t="s">
        <v>70</v>
      </c>
      <c r="D5" s="11" t="s">
        <v>70</v>
      </c>
      <c r="E5" s="21" t="s">
        <v>71</v>
      </c>
      <c r="F5" s="21" t="s">
        <v>71</v>
      </c>
      <c r="G5" s="21" t="s">
        <v>5</v>
      </c>
      <c r="H5" s="11" t="s">
        <v>2</v>
      </c>
      <c r="I5" s="11" t="s">
        <v>2</v>
      </c>
      <c r="J5" s="11" t="s">
        <v>3</v>
      </c>
      <c r="K5" s="23">
        <v>2010</v>
      </c>
      <c r="L5" s="24" t="s">
        <v>2</v>
      </c>
      <c r="M5" s="11">
        <v>200</v>
      </c>
      <c r="N5" s="11" t="s">
        <v>18</v>
      </c>
      <c r="O5" s="11" t="s">
        <v>4</v>
      </c>
      <c r="P5" s="39">
        <v>42139</v>
      </c>
      <c r="Q5" s="41" t="s">
        <v>80</v>
      </c>
      <c r="R5" s="5"/>
    </row>
    <row r="6" spans="1:18" s="4" customFormat="1" ht="25.15" hidden="1" customHeight="1" x14ac:dyDescent="0.2">
      <c r="A6" s="20" t="s">
        <v>38</v>
      </c>
      <c r="B6" s="20" t="s">
        <v>28</v>
      </c>
      <c r="C6" s="21" t="s">
        <v>59</v>
      </c>
      <c r="D6" s="11" t="s">
        <v>33</v>
      </c>
      <c r="E6" s="21" t="s">
        <v>48</v>
      </c>
      <c r="F6" s="21" t="s">
        <v>29</v>
      </c>
      <c r="G6" s="21" t="s">
        <v>29</v>
      </c>
      <c r="H6" s="11" t="s">
        <v>68</v>
      </c>
      <c r="I6" s="11" t="s">
        <v>51</v>
      </c>
      <c r="J6" s="11" t="s">
        <v>49</v>
      </c>
      <c r="K6" s="23">
        <v>2016</v>
      </c>
      <c r="L6" s="24" t="s">
        <v>2</v>
      </c>
      <c r="M6" s="11">
        <v>3</v>
      </c>
      <c r="N6" s="11" t="s">
        <v>30</v>
      </c>
      <c r="O6" s="11" t="s">
        <v>33</v>
      </c>
      <c r="P6" s="39">
        <v>42094</v>
      </c>
      <c r="Q6" s="38" t="s">
        <v>57</v>
      </c>
      <c r="R6" s="5"/>
    </row>
    <row r="7" spans="1:18" s="4" customFormat="1" ht="25.15" hidden="1" customHeight="1" x14ac:dyDescent="0.2">
      <c r="A7" s="20" t="s">
        <v>38</v>
      </c>
      <c r="B7" s="20" t="s">
        <v>28</v>
      </c>
      <c r="C7" s="21" t="s">
        <v>66</v>
      </c>
      <c r="D7" s="11" t="s">
        <v>33</v>
      </c>
      <c r="E7" s="21"/>
      <c r="F7" s="21"/>
      <c r="G7" s="21"/>
      <c r="H7" s="11" t="s">
        <v>68</v>
      </c>
      <c r="I7" s="11" t="s">
        <v>65</v>
      </c>
      <c r="J7" s="11" t="s">
        <v>49</v>
      </c>
      <c r="K7" s="23">
        <v>2015</v>
      </c>
      <c r="L7" s="24" t="s">
        <v>2</v>
      </c>
      <c r="M7" s="11">
        <v>5</v>
      </c>
      <c r="N7" s="11" t="s">
        <v>30</v>
      </c>
      <c r="O7" s="11" t="s">
        <v>33</v>
      </c>
      <c r="P7" s="39">
        <v>42094</v>
      </c>
      <c r="Q7" s="38" t="s">
        <v>57</v>
      </c>
      <c r="R7" s="5"/>
    </row>
    <row r="8" spans="1:18" s="4" customFormat="1" ht="25.15" hidden="1" customHeight="1" x14ac:dyDescent="0.2">
      <c r="A8" s="20" t="s">
        <v>35</v>
      </c>
      <c r="B8" s="20" t="s">
        <v>28</v>
      </c>
      <c r="C8" s="21" t="s">
        <v>46</v>
      </c>
      <c r="D8" s="21" t="s">
        <v>50</v>
      </c>
      <c r="E8" s="21" t="s">
        <v>48</v>
      </c>
      <c r="F8" s="21" t="s">
        <v>33</v>
      </c>
      <c r="G8" s="21" t="s">
        <v>33</v>
      </c>
      <c r="H8" s="11" t="s">
        <v>68</v>
      </c>
      <c r="I8" s="11" t="s">
        <v>51</v>
      </c>
      <c r="J8" s="22" t="s">
        <v>49</v>
      </c>
      <c r="K8" s="23">
        <v>2015</v>
      </c>
      <c r="L8" s="24" t="s">
        <v>2</v>
      </c>
      <c r="M8" s="11">
        <v>2</v>
      </c>
      <c r="N8" s="11" t="s">
        <v>30</v>
      </c>
      <c r="O8" s="11" t="s">
        <v>33</v>
      </c>
      <c r="P8" s="39">
        <v>42094</v>
      </c>
      <c r="Q8" s="36" t="s">
        <v>63</v>
      </c>
      <c r="R8" s="5" t="s">
        <v>54</v>
      </c>
    </row>
    <row r="9" spans="1:18" s="4" customFormat="1" ht="25.15" hidden="1" customHeight="1" x14ac:dyDescent="0.2">
      <c r="A9" s="20" t="s">
        <v>70</v>
      </c>
      <c r="B9" s="20" t="s">
        <v>70</v>
      </c>
      <c r="C9" s="21" t="s">
        <v>70</v>
      </c>
      <c r="D9" s="11" t="s">
        <v>70</v>
      </c>
      <c r="E9" s="21" t="s">
        <v>71</v>
      </c>
      <c r="F9" s="21" t="s">
        <v>71</v>
      </c>
      <c r="G9" s="21" t="s">
        <v>5</v>
      </c>
      <c r="H9" s="11" t="s">
        <v>2</v>
      </c>
      <c r="I9" s="11" t="s">
        <v>2</v>
      </c>
      <c r="J9" s="22" t="s">
        <v>3</v>
      </c>
      <c r="K9" s="23">
        <v>2010</v>
      </c>
      <c r="L9" s="24" t="s">
        <v>2</v>
      </c>
      <c r="M9" s="11">
        <v>100</v>
      </c>
      <c r="N9" s="11" t="s">
        <v>18</v>
      </c>
      <c r="O9" s="11" t="s">
        <v>4</v>
      </c>
      <c r="P9" s="39">
        <v>42139</v>
      </c>
      <c r="Q9" s="44" t="s">
        <v>81</v>
      </c>
      <c r="R9" s="5"/>
    </row>
    <row r="10" spans="1:18" s="4" customFormat="1" ht="25.15" hidden="1" customHeight="1" x14ac:dyDescent="0.2">
      <c r="A10" s="20"/>
      <c r="B10" s="20"/>
      <c r="C10" s="21"/>
      <c r="D10" s="21"/>
      <c r="E10" s="21"/>
      <c r="F10" s="21"/>
      <c r="G10" s="21"/>
      <c r="H10" s="11"/>
      <c r="I10" s="11"/>
      <c r="J10" s="22"/>
      <c r="K10" s="23"/>
      <c r="L10" s="24"/>
      <c r="M10" s="11"/>
      <c r="N10" s="11"/>
      <c r="O10" s="11"/>
      <c r="P10" s="40"/>
      <c r="Q10" s="35"/>
      <c r="R10" s="5"/>
    </row>
    <row r="11" spans="1:18" s="4" customFormat="1" ht="25.15" hidden="1" customHeight="1" x14ac:dyDescent="0.2">
      <c r="A11" s="20" t="s">
        <v>37</v>
      </c>
      <c r="B11" s="20" t="s">
        <v>28</v>
      </c>
      <c r="C11" s="21" t="s">
        <v>58</v>
      </c>
      <c r="D11" s="21" t="s">
        <v>33</v>
      </c>
      <c r="E11" s="11" t="s">
        <v>48</v>
      </c>
      <c r="F11" s="21" t="s">
        <v>29</v>
      </c>
      <c r="G11" s="21" t="s">
        <v>29</v>
      </c>
      <c r="H11" s="11" t="s">
        <v>68</v>
      </c>
      <c r="I11" s="11" t="s">
        <v>51</v>
      </c>
      <c r="J11" s="22" t="s">
        <v>49</v>
      </c>
      <c r="K11" s="23">
        <v>2016</v>
      </c>
      <c r="L11" s="24" t="s">
        <v>2</v>
      </c>
      <c r="M11" s="11">
        <v>5</v>
      </c>
      <c r="N11" s="11" t="s">
        <v>30</v>
      </c>
      <c r="O11" s="11" t="s">
        <v>33</v>
      </c>
      <c r="P11" s="27">
        <v>42094</v>
      </c>
      <c r="Q11" s="31" t="s">
        <v>57</v>
      </c>
      <c r="R11" s="5"/>
    </row>
    <row r="12" spans="1:18" s="4" customFormat="1" ht="25.15" hidden="1" customHeight="1" x14ac:dyDescent="0.2">
      <c r="A12" s="20"/>
      <c r="B12" s="20"/>
      <c r="C12" s="21"/>
      <c r="D12" s="11"/>
      <c r="E12" s="11"/>
      <c r="F12" s="21"/>
      <c r="G12" s="21"/>
      <c r="H12" s="11"/>
      <c r="I12" s="11"/>
      <c r="J12" s="11"/>
      <c r="K12" s="23"/>
      <c r="L12" s="24"/>
      <c r="M12" s="11"/>
      <c r="N12" s="11"/>
      <c r="O12" s="11"/>
      <c r="P12" s="27"/>
      <c r="Q12" s="31"/>
      <c r="R12" s="5"/>
    </row>
    <row r="13" spans="1:18" s="4" customFormat="1" ht="25.15" hidden="1" customHeight="1" x14ac:dyDescent="0.2">
      <c r="A13" s="20"/>
      <c r="B13" s="20"/>
      <c r="C13" s="21"/>
      <c r="D13" s="11"/>
      <c r="E13" s="11"/>
      <c r="F13" s="21"/>
      <c r="G13" s="21"/>
      <c r="H13" s="11"/>
      <c r="I13" s="11"/>
      <c r="J13" s="11"/>
      <c r="K13" s="23"/>
      <c r="L13" s="24"/>
      <c r="M13" s="11"/>
      <c r="N13" s="11"/>
      <c r="O13" s="11"/>
      <c r="P13" s="27"/>
      <c r="Q13" s="31"/>
      <c r="R13" s="5"/>
    </row>
    <row r="14" spans="1:18" s="4" customFormat="1" ht="25.15" hidden="1" customHeight="1" x14ac:dyDescent="0.2">
      <c r="A14" s="20"/>
      <c r="B14" s="20"/>
      <c r="C14" s="21"/>
      <c r="D14" s="11"/>
      <c r="E14" s="11"/>
      <c r="F14" s="21"/>
      <c r="G14" s="11"/>
      <c r="H14" s="11"/>
      <c r="I14" s="11"/>
      <c r="J14" s="11"/>
      <c r="K14" s="23"/>
      <c r="L14" s="24"/>
      <c r="M14" s="11"/>
      <c r="N14" s="11"/>
      <c r="O14" s="11"/>
      <c r="P14" s="27"/>
      <c r="Q14" s="31"/>
      <c r="R14" s="5"/>
    </row>
    <row r="15" spans="1:18" s="4" customFormat="1" ht="25.15" hidden="1" customHeight="1" x14ac:dyDescent="0.2">
      <c r="A15" s="20"/>
      <c r="B15" s="20"/>
      <c r="C15" s="21"/>
      <c r="D15" s="11"/>
      <c r="E15" s="11"/>
      <c r="F15" s="21"/>
      <c r="G15" s="21"/>
      <c r="H15" s="11"/>
      <c r="I15" s="11"/>
      <c r="J15" s="11"/>
      <c r="K15" s="23"/>
      <c r="L15" s="24"/>
      <c r="M15" s="11"/>
      <c r="N15" s="11"/>
      <c r="O15" s="11"/>
      <c r="P15" s="27"/>
      <c r="Q15" s="31"/>
      <c r="R15" s="5"/>
    </row>
    <row r="16" spans="1:18" s="4" customFormat="1" ht="25.15" hidden="1" customHeight="1" x14ac:dyDescent="0.2">
      <c r="A16" s="20"/>
      <c r="B16" s="20"/>
      <c r="C16" s="21"/>
      <c r="D16" s="11"/>
      <c r="E16" s="11"/>
      <c r="F16" s="21"/>
      <c r="G16" s="11"/>
      <c r="H16" s="11"/>
      <c r="I16" s="11"/>
      <c r="J16" s="11"/>
      <c r="K16" s="23"/>
      <c r="L16" s="24"/>
      <c r="M16" s="11"/>
      <c r="N16" s="11"/>
      <c r="O16" s="11"/>
      <c r="P16" s="27"/>
      <c r="Q16" s="31"/>
      <c r="R16" s="5"/>
    </row>
    <row r="17" spans="1:18" s="4" customFormat="1" ht="25.15" hidden="1" customHeight="1" x14ac:dyDescent="0.2">
      <c r="A17" s="20"/>
      <c r="B17" s="20"/>
      <c r="C17" s="21"/>
      <c r="D17" s="11"/>
      <c r="E17" s="11"/>
      <c r="F17" s="21"/>
      <c r="G17" s="21"/>
      <c r="H17" s="11"/>
      <c r="I17" s="11"/>
      <c r="J17" s="11"/>
      <c r="K17" s="23"/>
      <c r="L17" s="24"/>
      <c r="M17" s="11"/>
      <c r="N17" s="11"/>
      <c r="O17" s="11"/>
      <c r="P17" s="27"/>
      <c r="Q17" s="31"/>
      <c r="R17" s="5"/>
    </row>
    <row r="18" spans="1:18" s="4" customFormat="1" ht="25.15" hidden="1" customHeight="1" x14ac:dyDescent="0.2">
      <c r="A18" s="20"/>
      <c r="B18" s="20"/>
      <c r="C18" s="21"/>
      <c r="D18" s="11"/>
      <c r="E18" s="11"/>
      <c r="F18" s="21"/>
      <c r="G18" s="11"/>
      <c r="H18" s="11"/>
      <c r="I18" s="11"/>
      <c r="J18" s="11"/>
      <c r="K18" s="23"/>
      <c r="L18" s="24"/>
      <c r="M18" s="11"/>
      <c r="N18" s="11"/>
      <c r="O18" s="11"/>
      <c r="P18" s="27"/>
      <c r="Q18" s="31"/>
      <c r="R18" s="5"/>
    </row>
    <row r="19" spans="1:18" s="4" customFormat="1" ht="25.15" hidden="1" customHeight="1" x14ac:dyDescent="0.2">
      <c r="A19" s="20"/>
      <c r="B19" s="20"/>
      <c r="C19" s="21"/>
      <c r="D19" s="11"/>
      <c r="E19" s="11"/>
      <c r="F19" s="21"/>
      <c r="G19" s="21"/>
      <c r="H19" s="11"/>
      <c r="I19" s="11"/>
      <c r="J19" s="11"/>
      <c r="K19" s="23"/>
      <c r="L19" s="24"/>
      <c r="M19" s="11"/>
      <c r="N19" s="11"/>
      <c r="O19" s="11"/>
      <c r="P19" s="27"/>
      <c r="Q19" s="31"/>
      <c r="R19" s="5"/>
    </row>
    <row r="20" spans="1:18" s="4" customFormat="1" ht="25.15" hidden="1" customHeight="1" x14ac:dyDescent="0.2">
      <c r="A20" s="20"/>
      <c r="B20" s="20"/>
      <c r="C20" s="21"/>
      <c r="D20" s="11"/>
      <c r="E20" s="11"/>
      <c r="F20" s="21"/>
      <c r="G20" s="11"/>
      <c r="H20" s="11"/>
      <c r="I20" s="11"/>
      <c r="J20" s="11"/>
      <c r="K20" s="23"/>
      <c r="L20" s="24"/>
      <c r="M20" s="11"/>
      <c r="N20" s="11"/>
      <c r="O20" s="11"/>
      <c r="P20" s="27"/>
      <c r="Q20" s="42"/>
      <c r="R20" s="5"/>
    </row>
    <row r="21" spans="1:18" s="4" customFormat="1" ht="25.15" hidden="1" customHeight="1" x14ac:dyDescent="0.2">
      <c r="A21" s="20" t="s">
        <v>39</v>
      </c>
      <c r="B21" s="20" t="s">
        <v>28</v>
      </c>
      <c r="C21" s="21" t="s">
        <v>67</v>
      </c>
      <c r="D21" s="11" t="s">
        <v>33</v>
      </c>
      <c r="E21" s="21"/>
      <c r="F21" s="21"/>
      <c r="G21" s="21"/>
      <c r="H21" s="11" t="s">
        <v>68</v>
      </c>
      <c r="I21" s="11" t="s">
        <v>65</v>
      </c>
      <c r="J21" s="11" t="s">
        <v>49</v>
      </c>
      <c r="K21" s="23">
        <v>2015</v>
      </c>
      <c r="L21" s="24" t="s">
        <v>2</v>
      </c>
      <c r="M21" s="11">
        <v>5</v>
      </c>
      <c r="N21" s="11" t="s">
        <v>30</v>
      </c>
      <c r="O21" s="11" t="s">
        <v>33</v>
      </c>
      <c r="P21" s="27">
        <v>42094</v>
      </c>
      <c r="Q21" s="31" t="s">
        <v>57</v>
      </c>
      <c r="R21" s="5"/>
    </row>
    <row r="22" spans="1:18" s="4" customFormat="1" ht="25.15" hidden="1" customHeight="1" x14ac:dyDescent="0.2">
      <c r="A22" s="20" t="s">
        <v>39</v>
      </c>
      <c r="B22" s="20" t="s">
        <v>28</v>
      </c>
      <c r="C22" s="21" t="s">
        <v>60</v>
      </c>
      <c r="D22" s="11" t="s">
        <v>33</v>
      </c>
      <c r="E22" s="21" t="s">
        <v>48</v>
      </c>
      <c r="F22" s="21" t="s">
        <v>29</v>
      </c>
      <c r="G22" s="21" t="s">
        <v>29</v>
      </c>
      <c r="H22" s="11" t="s">
        <v>68</v>
      </c>
      <c r="I22" s="11" t="s">
        <v>51</v>
      </c>
      <c r="J22" s="11" t="s">
        <v>49</v>
      </c>
      <c r="K22" s="23">
        <v>2016</v>
      </c>
      <c r="L22" s="24" t="s">
        <v>2</v>
      </c>
      <c r="M22" s="11">
        <v>5</v>
      </c>
      <c r="N22" s="11" t="s">
        <v>30</v>
      </c>
      <c r="O22" s="11" t="s">
        <v>33</v>
      </c>
      <c r="P22" s="27">
        <v>42094</v>
      </c>
      <c r="Q22" s="38" t="s">
        <v>57</v>
      </c>
      <c r="R22" s="5"/>
    </row>
    <row r="23" spans="1:18" s="4" customFormat="1" ht="25.15" hidden="1" customHeight="1" x14ac:dyDescent="0.2">
      <c r="A23" s="20"/>
      <c r="B23" s="20"/>
      <c r="C23" s="21"/>
      <c r="D23" s="21"/>
      <c r="E23" s="21"/>
      <c r="F23" s="21"/>
      <c r="G23" s="21"/>
      <c r="H23" s="11"/>
      <c r="I23" s="11"/>
      <c r="J23" s="22"/>
      <c r="K23" s="23"/>
      <c r="L23" s="24"/>
      <c r="M23" s="11"/>
      <c r="N23" s="11"/>
      <c r="O23" s="11"/>
      <c r="P23" s="40"/>
      <c r="Q23" s="35"/>
      <c r="R23" s="5"/>
    </row>
    <row r="24" spans="1:18" s="4" customFormat="1" ht="25.15" hidden="1" customHeight="1" x14ac:dyDescent="0.2">
      <c r="A24" s="20" t="s">
        <v>40</v>
      </c>
      <c r="B24" s="20" t="s">
        <v>28</v>
      </c>
      <c r="C24" s="21" t="s">
        <v>61</v>
      </c>
      <c r="D24" s="11" t="s">
        <v>33</v>
      </c>
      <c r="E24" s="21" t="s">
        <v>48</v>
      </c>
      <c r="F24" s="21" t="s">
        <v>29</v>
      </c>
      <c r="G24" s="21" t="s">
        <v>29</v>
      </c>
      <c r="H24" s="11" t="s">
        <v>68</v>
      </c>
      <c r="I24" s="11" t="s">
        <v>51</v>
      </c>
      <c r="J24" s="11" t="s">
        <v>49</v>
      </c>
      <c r="K24" s="23">
        <v>2016</v>
      </c>
      <c r="L24" s="24" t="s">
        <v>2</v>
      </c>
      <c r="M24" s="11">
        <v>4</v>
      </c>
      <c r="N24" s="11" t="s">
        <v>30</v>
      </c>
      <c r="O24" s="11" t="s">
        <v>33</v>
      </c>
      <c r="P24" s="27">
        <v>42094</v>
      </c>
      <c r="Q24" s="31" t="s">
        <v>57</v>
      </c>
      <c r="R24" s="5"/>
    </row>
    <row r="25" spans="1:18" s="4" customFormat="1" ht="25.15" hidden="1" customHeight="1" x14ac:dyDescent="0.2">
      <c r="A25" s="20" t="s">
        <v>40</v>
      </c>
      <c r="B25" s="20" t="s">
        <v>28</v>
      </c>
      <c r="C25" s="21" t="s">
        <v>62</v>
      </c>
      <c r="D25" s="11" t="s">
        <v>33</v>
      </c>
      <c r="E25" s="21" t="s">
        <v>48</v>
      </c>
      <c r="F25" s="21" t="s">
        <v>29</v>
      </c>
      <c r="G25" s="21" t="s">
        <v>29</v>
      </c>
      <c r="H25" s="11" t="s">
        <v>68</v>
      </c>
      <c r="I25" s="11" t="s">
        <v>51</v>
      </c>
      <c r="J25" s="11" t="s">
        <v>49</v>
      </c>
      <c r="K25" s="23">
        <v>2016</v>
      </c>
      <c r="L25" s="24" t="s">
        <v>2</v>
      </c>
      <c r="M25" s="11">
        <v>2</v>
      </c>
      <c r="N25" s="11" t="s">
        <v>30</v>
      </c>
      <c r="O25" s="11" t="s">
        <v>33</v>
      </c>
      <c r="P25" s="27">
        <v>42094</v>
      </c>
      <c r="Q25" s="31" t="s">
        <v>57</v>
      </c>
      <c r="R25" s="5"/>
    </row>
    <row r="26" spans="1:18" s="4" customFormat="1" ht="25.15" hidden="1" customHeight="1" x14ac:dyDescent="0.2">
      <c r="A26" s="20"/>
      <c r="B26" s="20"/>
      <c r="C26" s="21"/>
      <c r="D26" s="21"/>
      <c r="E26" s="21"/>
      <c r="F26" s="21"/>
      <c r="G26" s="21"/>
      <c r="H26" s="11"/>
      <c r="I26" s="11"/>
      <c r="J26" s="22"/>
      <c r="K26" s="23"/>
      <c r="L26" s="24"/>
      <c r="M26" s="11"/>
      <c r="N26" s="11"/>
      <c r="O26" s="11"/>
      <c r="P26" s="43"/>
      <c r="Q26" s="36"/>
      <c r="R26" s="5"/>
    </row>
    <row r="27" spans="1:18" hidden="1" x14ac:dyDescent="0.2"/>
  </sheetData>
  <sheetProtection password="C072" sheet="1" objects="1" scenarios="1" selectLockedCells="1"/>
  <mergeCells count="1">
    <mergeCell ref="A1:R1"/>
  </mergeCells>
  <hyperlinks>
    <hyperlink ref="Q4" r:id="rId1" xr:uid="{00000000-0004-0000-0200-000000000000}"/>
    <hyperlink ref="Q5" r:id="rId2" xr:uid="{00000000-0004-0000-0200-000001000000}"/>
  </hyperlinks>
  <pageMargins left="0.7" right="0.7" top="0.75" bottom="0.75" header="0.3" footer="0.3"/>
  <pageSetup orientation="portrait" r:id="rId3"/>
  <legacy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7D907ABECC347B158396E5345EA51" ma:contentTypeVersion="8" ma:contentTypeDescription="Create a new document." ma:contentTypeScope="" ma:versionID="82483926bf164d09fa35d030cca40fe5">
  <xsd:schema xmlns:xsd="http://www.w3.org/2001/XMLSchema" xmlns:xs="http://www.w3.org/2001/XMLSchema" xmlns:p="http://schemas.microsoft.com/office/2006/metadata/properties" xmlns:ns3="d27811d1-4d74-4b6e-a723-3b578d637196" targetNamespace="http://schemas.microsoft.com/office/2006/metadata/properties" ma:root="true" ma:fieldsID="75ff4447eac702d2eeea33a3e13705ac" ns3:_="">
    <xsd:import namespace="d27811d1-4d74-4b6e-a723-3b578d6371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11d1-4d74-4b6e-a723-3b578d637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850E4-6890-4447-B9F1-F55C90341CA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d27811d1-4d74-4b6e-a723-3b578d63719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82D2349-074C-46B8-A180-9D29729DD6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9D22F-63B9-49C4-B55D-E046185D8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11d1-4d74-4b6e-a723-3b578d637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Continent, Country, City</vt:lpstr>
      <vt:lpstr>World</vt:lpstr>
      <vt:lpstr>Introduction!Print_Area</vt:lpstr>
    </vt:vector>
  </TitlesOfParts>
  <Company>Pacific Northwest Versions panel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Alder, Danny</cp:lastModifiedBy>
  <cp:lastPrinted>2018-04-05T17:13:52Z</cp:lastPrinted>
  <dcterms:created xsi:type="dcterms:W3CDTF">2009-09-04T20:32:31Z</dcterms:created>
  <dcterms:modified xsi:type="dcterms:W3CDTF">2024-10-16T20:52:35Z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0x0101001467D907ABECC347B158396E5345EA51</vt:lpwstr>
  </property>
</Properties>
</file>